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на сайт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" roundtripDataChecksum="8rMqWwt9b0uwoPK4VgBfCaMXZCIprHFx+psa+DzAUx4="/>
    </ext>
  </extLst>
</workbook>
</file>

<file path=xl/calcChain.xml><?xml version="1.0" encoding="utf-8"?>
<calcChain xmlns="http://schemas.openxmlformats.org/spreadsheetml/2006/main">
  <c r="O117" i="1"/>
  <c r="O118"/>
  <c r="N118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L117"/>
  <c r="K117"/>
  <c r="J117"/>
  <c r="N99"/>
  <c r="N98"/>
  <c r="M99"/>
  <c r="M98"/>
  <c r="D80"/>
  <c r="N81"/>
  <c r="N80"/>
  <c r="M81"/>
  <c r="M80"/>
  <c r="L81"/>
  <c r="L80"/>
  <c r="K81"/>
  <c r="K80"/>
  <c r="J81"/>
  <c r="J80"/>
  <c r="I81"/>
  <c r="I80"/>
  <c r="H81"/>
  <c r="H80"/>
  <c r="G81"/>
  <c r="G80"/>
  <c r="F81"/>
  <c r="F80"/>
  <c r="E81"/>
  <c r="E80"/>
  <c r="D81"/>
  <c r="C81"/>
  <c r="O67" l="1"/>
  <c r="O66"/>
  <c r="O79"/>
  <c r="N122"/>
  <c r="N117"/>
  <c r="N61"/>
  <c r="N60"/>
  <c r="N39"/>
  <c r="N38"/>
  <c r="O116"/>
  <c r="O115"/>
  <c r="O113"/>
  <c r="O111"/>
  <c r="O109"/>
  <c r="O107"/>
  <c r="O105"/>
  <c r="O104"/>
  <c r="O102"/>
  <c r="O97"/>
  <c r="O96"/>
  <c r="O94"/>
  <c r="O93"/>
  <c r="O91"/>
  <c r="O90"/>
  <c r="O88"/>
  <c r="O87"/>
  <c r="O85"/>
  <c r="O84"/>
  <c r="O77"/>
  <c r="O75"/>
  <c r="O74"/>
  <c r="O72"/>
  <c r="O71"/>
  <c r="O69"/>
  <c r="O64"/>
  <c r="O59"/>
  <c r="O58"/>
  <c r="O56"/>
  <c r="O55"/>
  <c r="O53"/>
  <c r="O52"/>
  <c r="O50"/>
  <c r="O49"/>
  <c r="O47"/>
  <c r="O46"/>
  <c r="O44"/>
  <c r="O43"/>
  <c r="O37"/>
  <c r="O36"/>
  <c r="O34"/>
  <c r="O33"/>
  <c r="O31"/>
  <c r="O30"/>
  <c r="O25"/>
  <c r="O24"/>
  <c r="O28"/>
  <c r="O27"/>
  <c r="O19"/>
  <c r="O18"/>
  <c r="O16"/>
  <c r="O15"/>
  <c r="O13"/>
  <c r="O12"/>
  <c r="O10"/>
  <c r="O9"/>
  <c r="O7"/>
  <c r="O6"/>
  <c r="I123"/>
  <c r="H123"/>
  <c r="G123"/>
  <c r="F123"/>
  <c r="E123"/>
  <c r="D123"/>
  <c r="C123"/>
  <c r="M122"/>
  <c r="L122"/>
  <c r="K122"/>
  <c r="J122"/>
  <c r="I122"/>
  <c r="H122"/>
  <c r="G122"/>
  <c r="F122"/>
  <c r="E122"/>
  <c r="D122"/>
  <c r="C122"/>
  <c r="M118"/>
  <c r="L118"/>
  <c r="K118"/>
  <c r="J118"/>
  <c r="I118"/>
  <c r="H118"/>
  <c r="G118"/>
  <c r="F118"/>
  <c r="E118"/>
  <c r="D118"/>
  <c r="C118"/>
  <c r="M117"/>
  <c r="L99"/>
  <c r="K99"/>
  <c r="J99"/>
  <c r="I99"/>
  <c r="I117" s="1"/>
  <c r="H99"/>
  <c r="H117" s="1"/>
  <c r="G99"/>
  <c r="G117" s="1"/>
  <c r="F99"/>
  <c r="F117" s="1"/>
  <c r="E99"/>
  <c r="E117" s="1"/>
  <c r="D99"/>
  <c r="D117" s="1"/>
  <c r="C99"/>
  <c r="C117" s="1"/>
  <c r="L98"/>
  <c r="K98"/>
  <c r="J98"/>
  <c r="I98"/>
  <c r="H98"/>
  <c r="G98"/>
  <c r="F98"/>
  <c r="E98"/>
  <c r="D98"/>
  <c r="C63"/>
  <c r="M61"/>
  <c r="L61"/>
  <c r="K61"/>
  <c r="J61"/>
  <c r="I61"/>
  <c r="H61"/>
  <c r="G61"/>
  <c r="F61"/>
  <c r="E61"/>
  <c r="D61"/>
  <c r="C61"/>
  <c r="M60"/>
  <c r="L60"/>
  <c r="K60"/>
  <c r="J60"/>
  <c r="I60"/>
  <c r="H60"/>
  <c r="G60"/>
  <c r="F60"/>
  <c r="E60"/>
  <c r="D60"/>
  <c r="C60"/>
  <c r="M39"/>
  <c r="L39"/>
  <c r="K39"/>
  <c r="J39"/>
  <c r="I39"/>
  <c r="H39"/>
  <c r="H126" s="1"/>
  <c r="G39"/>
  <c r="F39"/>
  <c r="E39"/>
  <c r="D39"/>
  <c r="C39"/>
  <c r="M38"/>
  <c r="L38"/>
  <c r="K38"/>
  <c r="J38"/>
  <c r="I38"/>
  <c r="H38"/>
  <c r="G38"/>
  <c r="G125" s="1"/>
  <c r="F38"/>
  <c r="E38"/>
  <c r="D38"/>
  <c r="C38"/>
  <c r="K125"/>
  <c r="C125" l="1"/>
  <c r="O80"/>
  <c r="C80"/>
  <c r="O39"/>
  <c r="O60"/>
  <c r="E125"/>
  <c r="I125"/>
  <c r="F126"/>
  <c r="O38"/>
  <c r="O122"/>
  <c r="O123"/>
  <c r="J126"/>
  <c r="O63"/>
  <c r="N125"/>
  <c r="O99"/>
  <c r="E126"/>
  <c r="G126"/>
  <c r="I126"/>
  <c r="K126"/>
  <c r="N126"/>
  <c r="O98"/>
  <c r="L126"/>
  <c r="D126"/>
  <c r="O81"/>
  <c r="C126"/>
  <c r="O61"/>
  <c r="M126"/>
  <c r="D125"/>
  <c r="F125"/>
  <c r="H125"/>
  <c r="J125"/>
  <c r="L125"/>
  <c r="M125"/>
  <c r="O20"/>
  <c r="O21"/>
  <c r="O126" l="1"/>
  <c r="O125"/>
</calcChain>
</file>

<file path=xl/sharedStrings.xml><?xml version="1.0" encoding="utf-8"?>
<sst xmlns="http://schemas.openxmlformats.org/spreadsheetml/2006/main" count="180" uniqueCount="109">
  <si>
    <t>Отчет за 2023 год .</t>
  </si>
  <si>
    <t>ФИНАНСОВАЯ ПОМОЩЬ   с начала 2023 года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</si>
  <si>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</si>
  <si>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</si>
  <si>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</si>
  <si>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</si>
  <si>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</si>
  <si>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</si>
  <si>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</si>
  <si>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</si>
  <si>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</si>
  <si>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</si>
  <si>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>ноябрь</t>
  </si>
  <si>
    <t>Итого: 2023 г.</t>
  </si>
  <si>
    <t>1</t>
  </si>
  <si>
    <t>ПОЖЕРТВОВАНИЯ</t>
  </si>
  <si>
    <t>1.1</t>
  </si>
  <si>
    <t xml:space="preserve">Арендная плата за съем жилья </t>
  </si>
  <si>
    <t>Выплаченная сумма ₽</t>
  </si>
  <si>
    <t xml:space="preserve">Количество  подопечных (чел) </t>
  </si>
  <si>
    <t>1.2</t>
  </si>
  <si>
    <t xml:space="preserve">Погашение долгов </t>
  </si>
  <si>
    <t>1.3.</t>
  </si>
  <si>
    <t xml:space="preserve">Одинокие пожилые </t>
  </si>
  <si>
    <t>1.4</t>
  </si>
  <si>
    <t xml:space="preserve">Матери -одиночки </t>
  </si>
  <si>
    <t>1.5</t>
  </si>
  <si>
    <t xml:space="preserve">Многодетные семьи </t>
  </si>
  <si>
    <t>ИТОГО:                                                          Выплаченная сумма ₽</t>
  </si>
  <si>
    <t>ИТОГО:                                                     Количество  получивших поддержку</t>
  </si>
  <si>
    <t>2</t>
  </si>
  <si>
    <t>ЗАКЯТ</t>
  </si>
  <si>
    <t>2.1</t>
  </si>
  <si>
    <t xml:space="preserve">Мискин (Бедный) </t>
  </si>
  <si>
    <t>2.2</t>
  </si>
  <si>
    <t>Факъир  (Остро нуждающийся)</t>
  </si>
  <si>
    <t>2.3</t>
  </si>
  <si>
    <t>Новообращенные</t>
  </si>
  <si>
    <t>2.4</t>
  </si>
  <si>
    <t>Путник</t>
  </si>
  <si>
    <t>2.5</t>
  </si>
  <si>
    <t>Должник</t>
  </si>
  <si>
    <t>3</t>
  </si>
  <si>
    <t xml:space="preserve">Программы </t>
  </si>
  <si>
    <t>"Помоги больным"</t>
  </si>
  <si>
    <t>3.1.1</t>
  </si>
  <si>
    <t xml:space="preserve">Оплатили лечение </t>
  </si>
  <si>
    <t>3.1.2</t>
  </si>
  <si>
    <t xml:space="preserve">Оплатили реабилитацию </t>
  </si>
  <si>
    <t>3.1.3</t>
  </si>
  <si>
    <t xml:space="preserve">Оплатили операцию </t>
  </si>
  <si>
    <t>3.1.4</t>
  </si>
  <si>
    <t xml:space="preserve">Приобрели медикаменты </t>
  </si>
  <si>
    <t>3.1.5</t>
  </si>
  <si>
    <t>Транспортные расходы на лечение</t>
  </si>
  <si>
    <t>3.1.6</t>
  </si>
  <si>
    <t>Приобрели изделия мед. назначения</t>
  </si>
  <si>
    <t xml:space="preserve">Выплаченная сумма </t>
  </si>
  <si>
    <t xml:space="preserve">Количество  получивших поддержку </t>
  </si>
  <si>
    <t xml:space="preserve">ИТОГО:                                                          Выплаченная сумма </t>
  </si>
  <si>
    <t>3.2</t>
  </si>
  <si>
    <t xml:space="preserve">"Я опекун" </t>
  </si>
  <si>
    <t>3.3</t>
  </si>
  <si>
    <t xml:space="preserve">"Продукты в каждый дом" </t>
  </si>
  <si>
    <t>3.4</t>
  </si>
  <si>
    <t xml:space="preserve">"Благотворительный бутик" </t>
  </si>
  <si>
    <t>3.5</t>
  </si>
  <si>
    <t>"Мясо в каждый  дом"</t>
  </si>
  <si>
    <t>3.6</t>
  </si>
  <si>
    <t xml:space="preserve">"Новый дом"  </t>
  </si>
  <si>
    <t>3.8</t>
  </si>
  <si>
    <t>"Новая жизнь"</t>
  </si>
  <si>
    <t>" Милостыня"</t>
  </si>
  <si>
    <t>4</t>
  </si>
  <si>
    <t>Акции</t>
  </si>
  <si>
    <t>4.1</t>
  </si>
  <si>
    <t>Дети вместо цветов</t>
  </si>
  <si>
    <t>4.2</t>
  </si>
  <si>
    <t>Безопасность детей</t>
  </si>
  <si>
    <t>4.3</t>
  </si>
  <si>
    <t>4.4</t>
  </si>
  <si>
    <t xml:space="preserve">Гуманитарная помощь для жителей Мариуполя и Луганска </t>
  </si>
  <si>
    <t>Количество семей получивших поддержку</t>
  </si>
  <si>
    <t xml:space="preserve">День Матери </t>
  </si>
  <si>
    <t>5</t>
  </si>
  <si>
    <t xml:space="preserve"> Черезвычайныи ситуации</t>
  </si>
  <si>
    <t>5.1</t>
  </si>
  <si>
    <t xml:space="preserve"> Землетрясение (Сирия 06.022023 г.) </t>
  </si>
  <si>
    <t>5.2</t>
  </si>
  <si>
    <t>Взрыв (Махачкала - 14.08.2023г)</t>
  </si>
  <si>
    <t>5.3</t>
  </si>
  <si>
    <t xml:space="preserve"> Землетрясение (Марокко - 08.09.2023 г) </t>
  </si>
  <si>
    <t>5.4</t>
  </si>
  <si>
    <t xml:space="preserve"> Наводнение  (Ливия - 10.09.2023 г.)</t>
  </si>
  <si>
    <t>5.5</t>
  </si>
  <si>
    <t xml:space="preserve"> Землетрясение (Афганистан  - 7.10.2023г.) </t>
  </si>
  <si>
    <t xml:space="preserve"> Военные действия (Палестина - 07.10.2023 г.)</t>
  </si>
  <si>
    <t>5.6</t>
  </si>
  <si>
    <t>Пожар в цунтинском районе ( 30.09.2023 г.)</t>
  </si>
  <si>
    <t>6</t>
  </si>
  <si>
    <t>Строительство культовых заведений</t>
  </si>
  <si>
    <t>6.1</t>
  </si>
  <si>
    <t>Строительство мечети в г.Мурманск</t>
  </si>
  <si>
    <t xml:space="preserve"> </t>
  </si>
  <si>
    <t>декабрь</t>
  </si>
  <si>
    <t>Собери детей в школу</t>
  </si>
  <si>
    <t>3.7</t>
  </si>
  <si>
    <t>4.5</t>
  </si>
  <si>
    <t>5.7</t>
  </si>
</sst>
</file>

<file path=xl/styles.xml><?xml version="1.0" encoding="utf-8"?>
<styleSheet xmlns="http://schemas.openxmlformats.org/spreadsheetml/2006/main">
  <numFmts count="2">
    <numFmt numFmtId="164" formatCode="#,##0;\(#,##0\)"/>
    <numFmt numFmtId="165" formatCode="d\.m"/>
  </numFmts>
  <fonts count="2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rgb="FF0C343D"/>
      <name val="Times New Roman"/>
    </font>
    <font>
      <b/>
      <sz val="11"/>
      <color theme="1"/>
      <name val="Calibri"/>
    </font>
    <font>
      <b/>
      <sz val="13"/>
      <color rgb="FF0C343D"/>
      <name val="Times New Roman"/>
    </font>
    <font>
      <sz val="11"/>
      <color rgb="FF0C343D"/>
      <name val="Times New Roman"/>
    </font>
    <font>
      <b/>
      <i/>
      <sz val="11"/>
      <color rgb="FF0C343D"/>
      <name val="Times New Roman"/>
    </font>
    <font>
      <sz val="9"/>
      <color rgb="FF0C343D"/>
      <name val="Times New Roman"/>
    </font>
    <font>
      <sz val="11"/>
      <name val="Calibri"/>
    </font>
    <font>
      <b/>
      <i/>
      <sz val="13"/>
      <color rgb="FF0C343D"/>
      <name val="Times New Roman"/>
    </font>
    <font>
      <sz val="11"/>
      <color rgb="FF00FF00"/>
      <name val="Calibri"/>
    </font>
    <font>
      <b/>
      <sz val="11"/>
      <color rgb="FF00FF00"/>
      <name val="Calibri"/>
    </font>
    <font>
      <b/>
      <sz val="11"/>
      <color rgb="FFFF0000"/>
      <name val="Calibri"/>
    </font>
    <font>
      <sz val="11"/>
      <color rgb="FF000000"/>
      <name val="Calibri"/>
    </font>
    <font>
      <b/>
      <i/>
      <sz val="12"/>
      <color rgb="FF0C343D"/>
      <name val="Times New Roman"/>
    </font>
    <font>
      <b/>
      <i/>
      <sz val="12"/>
      <color rgb="FF000000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9"/>
      <color rgb="FF0C343D"/>
      <name val="Calibri"/>
    </font>
    <font>
      <sz val="11"/>
      <color rgb="FF0C343D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/>
    <xf numFmtId="0" fontId="16" fillId="0" borderId="4" xfId="0" applyFont="1" applyBorder="1" applyAlignment="1"/>
    <xf numFmtId="164" fontId="17" fillId="0" borderId="4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9" fillId="0" borderId="1" xfId="0" applyFont="1" applyBorder="1"/>
    <xf numFmtId="0" fontId="19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20" fillId="0" borderId="0" xfId="0" applyFont="1"/>
    <xf numFmtId="164" fontId="20" fillId="0" borderId="0" xfId="0" applyNumberFormat="1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9" fillId="0" borderId="4" xfId="0" applyFont="1" applyBorder="1"/>
    <xf numFmtId="0" fontId="9" fillId="0" borderId="9" xfId="0" applyFont="1" applyBorder="1"/>
    <xf numFmtId="0" fontId="6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6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/>
    <xf numFmtId="0" fontId="10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9" fillId="0" borderId="8" xfId="0" applyFont="1" applyBorder="1"/>
    <xf numFmtId="0" fontId="9" fillId="0" borderId="9" xfId="0" applyFont="1" applyBorder="1"/>
    <xf numFmtId="0" fontId="15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08"/>
  <sheetViews>
    <sheetView tabSelected="1" zoomScale="80" zoomScaleNormal="80" workbookViewId="0">
      <pane ySplit="3" topLeftCell="A106" activePane="bottomLeft" state="frozen"/>
      <selection pane="bottomLeft" activeCell="L80" sqref="L80"/>
    </sheetView>
  </sheetViews>
  <sheetFormatPr defaultColWidth="14.42578125" defaultRowHeight="15" customHeight="1"/>
  <cols>
    <col min="1" max="1" width="5.140625" customWidth="1"/>
    <col min="2" max="2" width="32.5703125" customWidth="1"/>
    <col min="3" max="3" width="12" customWidth="1"/>
    <col min="4" max="5" width="12.28515625" customWidth="1"/>
    <col min="6" max="6" width="12.42578125" customWidth="1"/>
    <col min="7" max="7" width="12.5703125" customWidth="1"/>
    <col min="8" max="8" width="12.7109375" customWidth="1"/>
    <col min="9" max="9" width="12.140625" customWidth="1"/>
    <col min="10" max="10" width="12.85546875" customWidth="1"/>
    <col min="11" max="11" width="12.140625" customWidth="1"/>
    <col min="12" max="12" width="12.5703125" customWidth="1"/>
    <col min="13" max="13" width="14.7109375" customWidth="1"/>
    <col min="14" max="14" width="14.7109375" style="67" customWidth="1"/>
    <col min="15" max="15" width="14.7109375" customWidth="1"/>
    <col min="16" max="16" width="10.5703125" customWidth="1"/>
    <col min="17" max="24" width="8.7109375" customWidth="1"/>
  </cols>
  <sheetData>
    <row r="1" spans="1:24" ht="15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7.75" customHeight="1">
      <c r="A2" s="1"/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"/>
      <c r="Q2" s="2"/>
      <c r="R2" s="2"/>
      <c r="S2" s="2"/>
      <c r="T2" s="2"/>
      <c r="U2" s="2"/>
      <c r="V2" s="2"/>
      <c r="W2" s="2"/>
      <c r="X2" s="2"/>
    </row>
    <row r="3" spans="1:24" ht="60" customHeigh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104</v>
      </c>
      <c r="O3" s="6" t="s">
        <v>13</v>
      </c>
      <c r="P3" s="2"/>
      <c r="Q3" s="2"/>
      <c r="R3" s="2"/>
      <c r="S3" s="2"/>
      <c r="T3" s="2"/>
      <c r="U3" s="2"/>
      <c r="V3" s="2"/>
      <c r="W3" s="2"/>
      <c r="X3" s="2"/>
    </row>
    <row r="4" spans="1:24" ht="27" customHeight="1">
      <c r="A4" s="7" t="s">
        <v>14</v>
      </c>
      <c r="B4" s="8" t="s">
        <v>15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>
      <c r="A5" s="11" t="s">
        <v>16</v>
      </c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3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>
      <c r="A6" s="11"/>
      <c r="B6" s="14" t="s">
        <v>18</v>
      </c>
      <c r="C6" s="13">
        <v>275000</v>
      </c>
      <c r="D6" s="13">
        <v>297600</v>
      </c>
      <c r="E6" s="13">
        <v>320000</v>
      </c>
      <c r="F6" s="13">
        <v>340000</v>
      </c>
      <c r="G6" s="13">
        <v>150000</v>
      </c>
      <c r="H6" s="13">
        <v>0</v>
      </c>
      <c r="I6" s="13">
        <v>194000</v>
      </c>
      <c r="J6" s="13">
        <v>0</v>
      </c>
      <c r="K6" s="13">
        <v>0</v>
      </c>
      <c r="L6" s="13">
        <v>0</v>
      </c>
      <c r="M6" s="15">
        <v>0</v>
      </c>
      <c r="N6" s="15">
        <v>0</v>
      </c>
      <c r="O6" s="16">
        <f>SUM(C6:N6)</f>
        <v>1576600</v>
      </c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11"/>
      <c r="B7" s="17" t="s">
        <v>19</v>
      </c>
      <c r="C7" s="13">
        <v>19</v>
      </c>
      <c r="D7" s="13">
        <v>27</v>
      </c>
      <c r="E7" s="13">
        <v>22</v>
      </c>
      <c r="F7" s="13">
        <v>30</v>
      </c>
      <c r="G7" s="13">
        <v>8</v>
      </c>
      <c r="H7" s="13">
        <v>0</v>
      </c>
      <c r="I7" s="13">
        <v>10</v>
      </c>
      <c r="J7" s="13">
        <v>0</v>
      </c>
      <c r="K7" s="13">
        <v>0</v>
      </c>
      <c r="L7" s="13">
        <v>0</v>
      </c>
      <c r="M7" s="15">
        <v>0</v>
      </c>
      <c r="N7" s="15">
        <v>0</v>
      </c>
      <c r="O7" s="16">
        <f>SUM(C7:N7)</f>
        <v>116</v>
      </c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11" t="s">
        <v>20</v>
      </c>
      <c r="B8" s="12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>
      <c r="A9" s="11"/>
      <c r="B9" s="14" t="s">
        <v>18</v>
      </c>
      <c r="C9" s="13">
        <v>1380000</v>
      </c>
      <c r="D9" s="13">
        <v>2079000</v>
      </c>
      <c r="E9" s="13">
        <v>3146000</v>
      </c>
      <c r="F9" s="13">
        <v>8560000</v>
      </c>
      <c r="G9" s="13">
        <v>500000</v>
      </c>
      <c r="H9" s="13">
        <v>325000</v>
      </c>
      <c r="I9" s="13">
        <v>286500</v>
      </c>
      <c r="J9" s="13">
        <v>0</v>
      </c>
      <c r="K9" s="13">
        <v>0</v>
      </c>
      <c r="L9" s="13">
        <v>0</v>
      </c>
      <c r="M9" s="15">
        <v>0</v>
      </c>
      <c r="N9" s="15">
        <v>0</v>
      </c>
      <c r="O9" s="16">
        <f>SUM(C9:N9)</f>
        <v>16276500</v>
      </c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>
      <c r="A10" s="11"/>
      <c r="B10" s="17" t="s">
        <v>19</v>
      </c>
      <c r="C10" s="13">
        <v>52</v>
      </c>
      <c r="D10" s="13">
        <v>63</v>
      </c>
      <c r="E10" s="13">
        <v>73</v>
      </c>
      <c r="F10" s="13">
        <v>95</v>
      </c>
      <c r="G10" s="13">
        <v>21</v>
      </c>
      <c r="H10" s="13">
        <v>9</v>
      </c>
      <c r="I10" s="13">
        <v>10</v>
      </c>
      <c r="J10" s="13">
        <v>0</v>
      </c>
      <c r="K10" s="13">
        <v>0</v>
      </c>
      <c r="L10" s="13">
        <v>0</v>
      </c>
      <c r="M10" s="15">
        <v>0</v>
      </c>
      <c r="N10" s="15">
        <v>0</v>
      </c>
      <c r="O10" s="16">
        <f>SUM(C10:N10)</f>
        <v>323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>
      <c r="A11" s="11" t="s">
        <v>22</v>
      </c>
      <c r="B11" s="12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6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>
      <c r="A12" s="4"/>
      <c r="B12" s="14" t="s">
        <v>18</v>
      </c>
      <c r="C12" s="13">
        <v>162000</v>
      </c>
      <c r="D12" s="13">
        <v>276000</v>
      </c>
      <c r="E12" s="13">
        <v>459000</v>
      </c>
      <c r="F12" s="13">
        <v>1354000</v>
      </c>
      <c r="G12" s="13">
        <v>146000</v>
      </c>
      <c r="H12" s="13">
        <v>10000</v>
      </c>
      <c r="I12" s="13">
        <v>0</v>
      </c>
      <c r="J12" s="13">
        <v>0</v>
      </c>
      <c r="K12" s="13">
        <v>0</v>
      </c>
      <c r="L12" s="13">
        <v>0</v>
      </c>
      <c r="M12" s="15">
        <v>0</v>
      </c>
      <c r="N12" s="15">
        <v>0</v>
      </c>
      <c r="O12" s="16">
        <f>SUM(C12:N12)</f>
        <v>2407000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4"/>
      <c r="B13" s="17" t="s">
        <v>19</v>
      </c>
      <c r="C13" s="13">
        <v>19</v>
      </c>
      <c r="D13" s="13">
        <v>24</v>
      </c>
      <c r="E13" s="13">
        <v>25</v>
      </c>
      <c r="F13" s="13">
        <v>30</v>
      </c>
      <c r="G13" s="13">
        <v>8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5">
        <v>0</v>
      </c>
      <c r="N13" s="15">
        <v>0</v>
      </c>
      <c r="O13" s="16">
        <f>SUM(C13:N13)</f>
        <v>107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11" t="s">
        <v>24</v>
      </c>
      <c r="B14" s="12" t="s">
        <v>25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6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>
      <c r="A15" s="11"/>
      <c r="B15" s="14" t="s">
        <v>18</v>
      </c>
      <c r="C15" s="13">
        <v>980000</v>
      </c>
      <c r="D15" s="13">
        <v>1325000</v>
      </c>
      <c r="E15" s="13">
        <v>2005000</v>
      </c>
      <c r="F15" s="13">
        <v>4483000</v>
      </c>
      <c r="G15" s="13">
        <v>274500</v>
      </c>
      <c r="H15" s="13">
        <v>20000</v>
      </c>
      <c r="I15" s="13">
        <v>0</v>
      </c>
      <c r="J15" s="13">
        <v>0</v>
      </c>
      <c r="K15" s="13">
        <v>0</v>
      </c>
      <c r="L15" s="13">
        <v>0</v>
      </c>
      <c r="M15" s="15">
        <v>0</v>
      </c>
      <c r="N15" s="15">
        <v>0</v>
      </c>
      <c r="O15" s="16">
        <f>SUM(C15:N15)</f>
        <v>9087500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>
      <c r="A16" s="11"/>
      <c r="B16" s="17" t="s">
        <v>19</v>
      </c>
      <c r="C16" s="13">
        <v>49</v>
      </c>
      <c r="D16" s="13">
        <v>53</v>
      </c>
      <c r="E16" s="13">
        <v>35</v>
      </c>
      <c r="F16" s="13">
        <v>42</v>
      </c>
      <c r="G16" s="13">
        <v>11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5">
        <v>0</v>
      </c>
      <c r="N16" s="15">
        <v>0</v>
      </c>
      <c r="O16" s="16">
        <f>SUM(C16:N16)</f>
        <v>191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>
      <c r="A17" s="11" t="s">
        <v>26</v>
      </c>
      <c r="B17" s="12" t="s">
        <v>27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6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>
      <c r="A18" s="11"/>
      <c r="B18" s="14" t="s">
        <v>18</v>
      </c>
      <c r="C18" s="13">
        <v>1785000</v>
      </c>
      <c r="D18" s="13">
        <v>1518000</v>
      </c>
      <c r="E18" s="13">
        <v>1002000</v>
      </c>
      <c r="F18" s="13">
        <v>3083000</v>
      </c>
      <c r="G18" s="13">
        <v>229500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5">
        <v>0</v>
      </c>
      <c r="N18" s="15">
        <v>0</v>
      </c>
      <c r="O18" s="16">
        <f>SUM(C18:N18)</f>
        <v>7617500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>
      <c r="A19" s="11"/>
      <c r="B19" s="17" t="s">
        <v>19</v>
      </c>
      <c r="C19" s="18">
        <v>51</v>
      </c>
      <c r="D19" s="18">
        <v>46</v>
      </c>
      <c r="E19" s="18">
        <v>30</v>
      </c>
      <c r="F19" s="18">
        <v>53</v>
      </c>
      <c r="G19" s="18">
        <v>10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0</v>
      </c>
      <c r="N19" s="19">
        <v>0</v>
      </c>
      <c r="O19" s="16">
        <f>SUM(C19:N19)</f>
        <v>190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ht="31.5" customHeight="1">
      <c r="A20" s="11"/>
      <c r="B20" s="20" t="s">
        <v>28</v>
      </c>
      <c r="C20" s="16">
        <f t="shared" ref="C20:M20" si="0">C6+C9+C12+C15+C18</f>
        <v>4582000</v>
      </c>
      <c r="D20" s="16">
        <f t="shared" si="0"/>
        <v>5495600</v>
      </c>
      <c r="E20" s="16">
        <f t="shared" si="0"/>
        <v>6932000</v>
      </c>
      <c r="F20" s="16">
        <f t="shared" si="0"/>
        <v>17820000</v>
      </c>
      <c r="G20" s="16">
        <f t="shared" si="0"/>
        <v>1300000</v>
      </c>
      <c r="H20" s="16">
        <f t="shared" si="0"/>
        <v>355000</v>
      </c>
      <c r="I20" s="16">
        <f t="shared" si="0"/>
        <v>480500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3">
        <f t="shared" si="0"/>
        <v>0</v>
      </c>
      <c r="N20" s="15">
        <v>0</v>
      </c>
      <c r="O20" s="16">
        <f>SUM(C20:M20)</f>
        <v>36965100</v>
      </c>
      <c r="P20" s="2"/>
      <c r="Q20" s="2"/>
      <c r="R20" s="2"/>
      <c r="S20" s="2"/>
      <c r="T20" s="2"/>
      <c r="U20" s="2"/>
      <c r="V20" s="2"/>
      <c r="W20" s="2"/>
      <c r="X20" s="2"/>
    </row>
    <row r="21" spans="1:24" ht="42.75" customHeight="1">
      <c r="A21" s="11"/>
      <c r="B21" s="21" t="s">
        <v>29</v>
      </c>
      <c r="C21" s="16">
        <f t="shared" ref="C21:M21" si="1">C7+C10+C13+C16+C19</f>
        <v>190</v>
      </c>
      <c r="D21" s="16">
        <f t="shared" si="1"/>
        <v>213</v>
      </c>
      <c r="E21" s="16">
        <f t="shared" si="1"/>
        <v>185</v>
      </c>
      <c r="F21" s="16">
        <f t="shared" si="1"/>
        <v>250</v>
      </c>
      <c r="G21" s="16">
        <f t="shared" si="1"/>
        <v>58</v>
      </c>
      <c r="H21" s="16">
        <f t="shared" si="1"/>
        <v>11</v>
      </c>
      <c r="I21" s="16">
        <f t="shared" si="1"/>
        <v>20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3">
        <f t="shared" si="1"/>
        <v>0</v>
      </c>
      <c r="N21" s="15">
        <v>0</v>
      </c>
      <c r="O21" s="16">
        <f>SUM(C21:M21)</f>
        <v>927</v>
      </c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7" t="s">
        <v>30</v>
      </c>
      <c r="B22" s="22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6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11" t="s">
        <v>32</v>
      </c>
      <c r="B23" s="75" t="s">
        <v>33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68"/>
      <c r="O23" s="16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11"/>
      <c r="B24" s="14" t="s">
        <v>18</v>
      </c>
      <c r="C24" s="13">
        <v>268450</v>
      </c>
      <c r="D24" s="13">
        <v>396025</v>
      </c>
      <c r="E24" s="13">
        <v>850000</v>
      </c>
      <c r="F24" s="13">
        <v>7265000</v>
      </c>
      <c r="G24" s="13">
        <v>0</v>
      </c>
      <c r="H24" s="13">
        <v>120000</v>
      </c>
      <c r="I24" s="13">
        <v>260500</v>
      </c>
      <c r="J24" s="13">
        <v>233500</v>
      </c>
      <c r="K24" s="13">
        <v>387000</v>
      </c>
      <c r="L24" s="13">
        <v>1695000</v>
      </c>
      <c r="M24" s="15">
        <v>726000</v>
      </c>
      <c r="N24" s="15">
        <v>1412000</v>
      </c>
      <c r="O24" s="16">
        <f>SUM(C24:N24)</f>
        <v>13613475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4"/>
      <c r="B25" s="17" t="s">
        <v>19</v>
      </c>
      <c r="C25" s="13">
        <v>15</v>
      </c>
      <c r="D25" s="13">
        <v>19</v>
      </c>
      <c r="E25" s="13">
        <v>28</v>
      </c>
      <c r="F25" s="13">
        <v>131</v>
      </c>
      <c r="G25" s="13">
        <v>0</v>
      </c>
      <c r="H25" s="13">
        <v>5</v>
      </c>
      <c r="I25" s="13">
        <v>13</v>
      </c>
      <c r="J25" s="13">
        <v>11</v>
      </c>
      <c r="K25" s="13">
        <v>15</v>
      </c>
      <c r="L25" s="13">
        <v>40</v>
      </c>
      <c r="M25" s="15">
        <v>36</v>
      </c>
      <c r="N25" s="15">
        <v>55</v>
      </c>
      <c r="O25" s="16">
        <f>SUM(C25:N25)</f>
        <v>368</v>
      </c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11" t="s">
        <v>34</v>
      </c>
      <c r="B26" s="75" t="s">
        <v>35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68"/>
      <c r="O26" s="16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11"/>
      <c r="B27" s="14" t="s">
        <v>18</v>
      </c>
      <c r="C27" s="13">
        <v>306800</v>
      </c>
      <c r="D27" s="13">
        <v>452600</v>
      </c>
      <c r="E27" s="13">
        <v>365000</v>
      </c>
      <c r="F27" s="13">
        <v>2220000</v>
      </c>
      <c r="G27" s="13">
        <v>245000</v>
      </c>
      <c r="H27" s="13">
        <v>200000</v>
      </c>
      <c r="I27" s="13">
        <v>580500</v>
      </c>
      <c r="J27" s="13">
        <v>474100</v>
      </c>
      <c r="K27" s="13">
        <v>4501000</v>
      </c>
      <c r="L27" s="13">
        <v>573500</v>
      </c>
      <c r="M27" s="15">
        <v>135000</v>
      </c>
      <c r="N27" s="15">
        <v>132000</v>
      </c>
      <c r="O27" s="16">
        <f>SUM(C27:N27)</f>
        <v>10185500</v>
      </c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4"/>
      <c r="B28" s="17" t="s">
        <v>19</v>
      </c>
      <c r="C28" s="13">
        <v>19</v>
      </c>
      <c r="D28" s="13">
        <v>24</v>
      </c>
      <c r="E28" s="13">
        <v>15</v>
      </c>
      <c r="F28" s="13">
        <v>174</v>
      </c>
      <c r="G28" s="13">
        <v>9</v>
      </c>
      <c r="H28" s="13">
        <v>4</v>
      </c>
      <c r="I28" s="13">
        <v>15</v>
      </c>
      <c r="J28" s="13">
        <v>9</v>
      </c>
      <c r="K28" s="13">
        <v>29</v>
      </c>
      <c r="L28" s="13">
        <v>27</v>
      </c>
      <c r="M28" s="15">
        <v>7</v>
      </c>
      <c r="N28" s="15">
        <v>7</v>
      </c>
      <c r="O28" s="16">
        <f>SUM(C28:N28)</f>
        <v>339</v>
      </c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11" t="s">
        <v>36</v>
      </c>
      <c r="B29" s="75" t="s">
        <v>37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68"/>
      <c r="O29" s="16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 s="11"/>
      <c r="B30" s="14" t="s">
        <v>18</v>
      </c>
      <c r="C30" s="13">
        <v>38350</v>
      </c>
      <c r="D30" s="13">
        <v>56575</v>
      </c>
      <c r="E30" s="13">
        <v>0</v>
      </c>
      <c r="F30" s="13">
        <v>22000</v>
      </c>
      <c r="G30" s="13">
        <v>0</v>
      </c>
      <c r="H30" s="13">
        <v>0</v>
      </c>
      <c r="I30" s="13">
        <v>10000</v>
      </c>
      <c r="J30" s="13">
        <v>6000</v>
      </c>
      <c r="K30" s="13">
        <v>20000</v>
      </c>
      <c r="L30" s="13">
        <v>70000</v>
      </c>
      <c r="M30" s="15">
        <v>35000</v>
      </c>
      <c r="N30" s="15">
        <v>25000</v>
      </c>
      <c r="O30" s="16">
        <f>SUM(C30:N30)</f>
        <v>282925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>
      <c r="A31" s="4"/>
      <c r="B31" s="17" t="s">
        <v>19</v>
      </c>
      <c r="C31" s="13">
        <v>3</v>
      </c>
      <c r="D31" s="13">
        <v>5</v>
      </c>
      <c r="E31" s="13">
        <v>0</v>
      </c>
      <c r="F31" s="13">
        <v>1</v>
      </c>
      <c r="G31" s="13">
        <v>0</v>
      </c>
      <c r="H31" s="13">
        <v>0</v>
      </c>
      <c r="I31" s="13">
        <v>1</v>
      </c>
      <c r="J31" s="13">
        <v>1</v>
      </c>
      <c r="K31" s="13">
        <v>2</v>
      </c>
      <c r="L31" s="13">
        <v>3</v>
      </c>
      <c r="M31" s="15">
        <v>2</v>
      </c>
      <c r="N31" s="15">
        <v>3</v>
      </c>
      <c r="O31" s="16">
        <f>SUM(C31:N31)</f>
        <v>21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>
      <c r="A32" s="11" t="s">
        <v>38</v>
      </c>
      <c r="B32" s="75" t="s">
        <v>39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68"/>
      <c r="O32" s="16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11"/>
      <c r="B33" s="14" t="s">
        <v>18</v>
      </c>
      <c r="C33" s="13">
        <v>69030</v>
      </c>
      <c r="D33" s="13">
        <v>101835</v>
      </c>
      <c r="E33" s="13">
        <v>0</v>
      </c>
      <c r="F33" s="13">
        <v>0</v>
      </c>
      <c r="G33" s="13">
        <v>20000</v>
      </c>
      <c r="H33" s="13">
        <v>0</v>
      </c>
      <c r="I33" s="13">
        <v>30000</v>
      </c>
      <c r="J33" s="13">
        <v>22000</v>
      </c>
      <c r="K33" s="13">
        <v>171500</v>
      </c>
      <c r="L33" s="13">
        <v>738500</v>
      </c>
      <c r="M33" s="15">
        <v>160000</v>
      </c>
      <c r="N33" s="15">
        <v>15000</v>
      </c>
      <c r="O33" s="16">
        <f>SUM(C33:N33)</f>
        <v>1327865</v>
      </c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4"/>
      <c r="B34" s="17" t="s">
        <v>19</v>
      </c>
      <c r="C34" s="13">
        <v>2</v>
      </c>
      <c r="D34" s="13">
        <v>5</v>
      </c>
      <c r="E34" s="13">
        <v>0</v>
      </c>
      <c r="F34" s="13">
        <v>0</v>
      </c>
      <c r="G34" s="13">
        <v>1</v>
      </c>
      <c r="H34" s="13">
        <v>0</v>
      </c>
      <c r="I34" s="13">
        <v>1</v>
      </c>
      <c r="J34" s="13">
        <v>3</v>
      </c>
      <c r="K34" s="13">
        <v>7</v>
      </c>
      <c r="L34" s="13">
        <v>23</v>
      </c>
      <c r="M34" s="15">
        <v>5</v>
      </c>
      <c r="N34" s="15">
        <v>1</v>
      </c>
      <c r="O34" s="16">
        <f>SUM(C34:N34)</f>
        <v>48</v>
      </c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11" t="s">
        <v>40</v>
      </c>
      <c r="B35" s="75" t="s">
        <v>41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68"/>
      <c r="O35" s="16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11"/>
      <c r="B36" s="14" t="s">
        <v>18</v>
      </c>
      <c r="C36" s="13">
        <v>84370</v>
      </c>
      <c r="D36" s="13">
        <v>124465</v>
      </c>
      <c r="E36" s="13">
        <v>530000</v>
      </c>
      <c r="F36" s="13">
        <v>210000</v>
      </c>
      <c r="G36" s="13">
        <v>90000</v>
      </c>
      <c r="H36" s="13">
        <v>20000</v>
      </c>
      <c r="I36" s="13">
        <v>30000</v>
      </c>
      <c r="J36" s="13">
        <v>215000</v>
      </c>
      <c r="K36" s="13">
        <v>1685000</v>
      </c>
      <c r="L36" s="13">
        <v>213000</v>
      </c>
      <c r="M36" s="15">
        <v>609500</v>
      </c>
      <c r="N36" s="15">
        <v>323000</v>
      </c>
      <c r="O36" s="16">
        <f>SUM(C36:N36)</f>
        <v>4134335</v>
      </c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4"/>
      <c r="B37" s="17" t="s">
        <v>19</v>
      </c>
      <c r="C37" s="18">
        <v>3</v>
      </c>
      <c r="D37" s="18">
        <v>4</v>
      </c>
      <c r="E37" s="18">
        <v>11</v>
      </c>
      <c r="F37" s="18">
        <v>8</v>
      </c>
      <c r="G37" s="18">
        <v>4</v>
      </c>
      <c r="H37" s="18">
        <v>1</v>
      </c>
      <c r="I37" s="18">
        <v>1</v>
      </c>
      <c r="J37" s="18">
        <v>6</v>
      </c>
      <c r="K37" s="18">
        <v>13</v>
      </c>
      <c r="L37" s="13">
        <v>8</v>
      </c>
      <c r="M37" s="15">
        <v>10</v>
      </c>
      <c r="N37" s="15">
        <v>11</v>
      </c>
      <c r="O37" s="16">
        <f>SUM(C37:N37)</f>
        <v>80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ht="27.75" customHeight="1">
      <c r="A38" s="11"/>
      <c r="B38" s="20" t="s">
        <v>28</v>
      </c>
      <c r="C38" s="16">
        <f t="shared" ref="C38:M38" si="2">C24+C27+C30+C33+C36</f>
        <v>767000</v>
      </c>
      <c r="D38" s="16">
        <f t="shared" si="2"/>
        <v>1131500</v>
      </c>
      <c r="E38" s="16">
        <f t="shared" si="2"/>
        <v>1745000</v>
      </c>
      <c r="F38" s="16">
        <f t="shared" si="2"/>
        <v>9717000</v>
      </c>
      <c r="G38" s="16">
        <f t="shared" si="2"/>
        <v>355000</v>
      </c>
      <c r="H38" s="16">
        <f t="shared" si="2"/>
        <v>340000</v>
      </c>
      <c r="I38" s="16">
        <f t="shared" si="2"/>
        <v>911000</v>
      </c>
      <c r="J38" s="16">
        <f t="shared" si="2"/>
        <v>950600</v>
      </c>
      <c r="K38" s="16">
        <f t="shared" si="2"/>
        <v>6764500</v>
      </c>
      <c r="L38" s="16">
        <f t="shared" si="2"/>
        <v>3290000</v>
      </c>
      <c r="M38" s="16">
        <f t="shared" si="2"/>
        <v>1665500</v>
      </c>
      <c r="N38" s="54">
        <f>N24+N27+N30+N33+N36</f>
        <v>1907000</v>
      </c>
      <c r="O38" s="16">
        <f>SUM(C38:N38)</f>
        <v>29544100</v>
      </c>
      <c r="P38" s="2"/>
      <c r="Q38" s="2"/>
      <c r="R38" s="2"/>
      <c r="S38" s="2"/>
      <c r="T38" s="2"/>
      <c r="U38" s="2"/>
      <c r="V38" s="2"/>
      <c r="W38" s="2"/>
      <c r="X38" s="2"/>
    </row>
    <row r="39" spans="1:24" ht="44.25" customHeight="1">
      <c r="A39" s="4"/>
      <c r="B39" s="21" t="s">
        <v>29</v>
      </c>
      <c r="C39" s="16">
        <f t="shared" ref="C39:M39" si="3">C25+C28+C31+C34+C37</f>
        <v>42</v>
      </c>
      <c r="D39" s="16">
        <f t="shared" si="3"/>
        <v>57</v>
      </c>
      <c r="E39" s="16">
        <f t="shared" si="3"/>
        <v>54</v>
      </c>
      <c r="F39" s="16">
        <f t="shared" si="3"/>
        <v>314</v>
      </c>
      <c r="G39" s="16">
        <f t="shared" si="3"/>
        <v>14</v>
      </c>
      <c r="H39" s="16">
        <f t="shared" si="3"/>
        <v>10</v>
      </c>
      <c r="I39" s="16">
        <f t="shared" si="3"/>
        <v>31</v>
      </c>
      <c r="J39" s="16">
        <f t="shared" si="3"/>
        <v>30</v>
      </c>
      <c r="K39" s="16">
        <f t="shared" si="3"/>
        <v>66</v>
      </c>
      <c r="L39" s="16">
        <f t="shared" si="3"/>
        <v>101</v>
      </c>
      <c r="M39" s="16">
        <f t="shared" si="3"/>
        <v>60</v>
      </c>
      <c r="N39" s="54">
        <f>N25+N28+N31+N34+N37</f>
        <v>77</v>
      </c>
      <c r="O39" s="16">
        <f>SUM(C39:N39)</f>
        <v>856</v>
      </c>
      <c r="P39" s="2"/>
      <c r="Q39" s="2"/>
      <c r="R39" s="2"/>
      <c r="S39" s="2"/>
      <c r="T39" s="2"/>
      <c r="U39" s="2"/>
      <c r="V39" s="2"/>
      <c r="W39" s="2"/>
      <c r="X39" s="2"/>
    </row>
    <row r="40" spans="1:24" ht="27" customHeight="1">
      <c r="A40" s="7" t="s">
        <v>42</v>
      </c>
      <c r="B40" s="8" t="s">
        <v>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6"/>
      <c r="P40" s="2"/>
      <c r="Q40" s="2"/>
      <c r="R40" s="2"/>
      <c r="S40" s="2"/>
      <c r="T40" s="2"/>
      <c r="U40" s="2"/>
      <c r="V40" s="2"/>
      <c r="W40" s="2"/>
      <c r="X40" s="2"/>
    </row>
    <row r="41" spans="1:24" ht="25.5" customHeight="1">
      <c r="A41" s="25">
        <v>44929</v>
      </c>
      <c r="B41" s="78" t="s">
        <v>44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68"/>
      <c r="O41" s="16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11" t="s">
        <v>45</v>
      </c>
      <c r="B42" s="79" t="s">
        <v>46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7"/>
      <c r="N42" s="68"/>
      <c r="O42" s="16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11"/>
      <c r="B43" s="14" t="s">
        <v>18</v>
      </c>
      <c r="C43" s="13">
        <v>3800000</v>
      </c>
      <c r="D43" s="13">
        <v>2823000</v>
      </c>
      <c r="E43" s="13">
        <v>1000000</v>
      </c>
      <c r="F43" s="13">
        <v>402000</v>
      </c>
      <c r="G43" s="13">
        <v>0</v>
      </c>
      <c r="H43" s="13">
        <v>0</v>
      </c>
      <c r="I43" s="13">
        <v>0</v>
      </c>
      <c r="J43" s="13">
        <v>100000</v>
      </c>
      <c r="K43" s="13">
        <v>739200</v>
      </c>
      <c r="L43" s="13">
        <v>0</v>
      </c>
      <c r="M43" s="15">
        <v>18000</v>
      </c>
      <c r="N43" s="15">
        <v>0</v>
      </c>
      <c r="O43" s="16">
        <f>SUM(C43:N43)</f>
        <v>8882200</v>
      </c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11"/>
      <c r="B44" s="17" t="s">
        <v>19</v>
      </c>
      <c r="C44" s="13">
        <v>11</v>
      </c>
      <c r="D44" s="13">
        <v>29</v>
      </c>
      <c r="E44" s="13">
        <v>16</v>
      </c>
      <c r="F44" s="13">
        <v>2</v>
      </c>
      <c r="G44" s="13">
        <v>0</v>
      </c>
      <c r="H44" s="13">
        <v>0</v>
      </c>
      <c r="I44" s="13">
        <v>0</v>
      </c>
      <c r="J44" s="13">
        <v>1</v>
      </c>
      <c r="K44" s="13">
        <v>1</v>
      </c>
      <c r="L44" s="13">
        <v>0</v>
      </c>
      <c r="M44" s="15">
        <v>1</v>
      </c>
      <c r="N44" s="15">
        <v>0</v>
      </c>
      <c r="O44" s="16">
        <f>SUM(C44:N44)</f>
        <v>61</v>
      </c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11" t="s">
        <v>47</v>
      </c>
      <c r="B45" s="79" t="s">
        <v>48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68"/>
      <c r="O45" s="16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11"/>
      <c r="B46" s="14" t="s">
        <v>18</v>
      </c>
      <c r="C46" s="13">
        <v>6000747</v>
      </c>
      <c r="D46" s="13">
        <v>6160622</v>
      </c>
      <c r="E46" s="13">
        <v>5600000</v>
      </c>
      <c r="F46" s="13">
        <v>14877160</v>
      </c>
      <c r="G46" s="13">
        <v>8404600</v>
      </c>
      <c r="H46" s="13">
        <v>9000300</v>
      </c>
      <c r="I46" s="13">
        <v>9150404</v>
      </c>
      <c r="J46" s="13">
        <v>7853650</v>
      </c>
      <c r="K46" s="13">
        <v>7591370</v>
      </c>
      <c r="L46" s="13">
        <v>4720750</v>
      </c>
      <c r="M46" s="15">
        <v>16431010</v>
      </c>
      <c r="N46" s="15">
        <v>6994531</v>
      </c>
      <c r="O46" s="16">
        <f>SUM(C46:N46)</f>
        <v>102785144</v>
      </c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11"/>
      <c r="B47" s="17" t="s">
        <v>19</v>
      </c>
      <c r="C47" s="13">
        <v>50</v>
      </c>
      <c r="D47" s="13">
        <v>40</v>
      </c>
      <c r="E47" s="13">
        <v>30</v>
      </c>
      <c r="F47" s="13">
        <v>68</v>
      </c>
      <c r="G47" s="13">
        <v>27</v>
      </c>
      <c r="H47" s="13">
        <v>37</v>
      </c>
      <c r="I47" s="13">
        <v>36</v>
      </c>
      <c r="J47" s="13">
        <v>26</v>
      </c>
      <c r="K47" s="13">
        <v>28</v>
      </c>
      <c r="L47" s="13">
        <v>16</v>
      </c>
      <c r="M47" s="15">
        <v>60</v>
      </c>
      <c r="N47" s="15">
        <v>27</v>
      </c>
      <c r="O47" s="16">
        <f>SUM(C47:N47)</f>
        <v>445</v>
      </c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11" t="s">
        <v>49</v>
      </c>
      <c r="B48" s="79" t="s">
        <v>50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7"/>
      <c r="N48" s="68"/>
      <c r="O48" s="16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11"/>
      <c r="B49" s="14" t="s">
        <v>18</v>
      </c>
      <c r="C49" s="13">
        <v>1000000</v>
      </c>
      <c r="D49" s="13">
        <v>3462000</v>
      </c>
      <c r="E49" s="13">
        <v>4278728</v>
      </c>
      <c r="F49" s="13">
        <v>2525286</v>
      </c>
      <c r="G49" s="13">
        <v>500000</v>
      </c>
      <c r="H49" s="13">
        <v>706114</v>
      </c>
      <c r="I49" s="13">
        <v>1000000</v>
      </c>
      <c r="J49" s="13">
        <v>114000</v>
      </c>
      <c r="K49" s="13">
        <v>0</v>
      </c>
      <c r="L49" s="13">
        <v>75500</v>
      </c>
      <c r="M49" s="15">
        <v>100000</v>
      </c>
      <c r="N49" s="15">
        <v>0</v>
      </c>
      <c r="O49" s="16">
        <f>SUM(C49:N49)</f>
        <v>13761628</v>
      </c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11"/>
      <c r="B50" s="17" t="s">
        <v>19</v>
      </c>
      <c r="C50" s="13">
        <v>4</v>
      </c>
      <c r="D50" s="13">
        <v>16</v>
      </c>
      <c r="E50" s="13">
        <v>19</v>
      </c>
      <c r="F50" s="13">
        <v>5</v>
      </c>
      <c r="G50" s="13">
        <v>1</v>
      </c>
      <c r="H50" s="13">
        <v>1</v>
      </c>
      <c r="I50" s="13">
        <v>1</v>
      </c>
      <c r="J50" s="13">
        <v>1</v>
      </c>
      <c r="K50" s="13">
        <v>0</v>
      </c>
      <c r="L50" s="13">
        <v>1</v>
      </c>
      <c r="M50" s="15">
        <v>1</v>
      </c>
      <c r="N50" s="15">
        <v>0</v>
      </c>
      <c r="O50" s="16">
        <f>SUM(C50:N50)</f>
        <v>50</v>
      </c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11" t="s">
        <v>51</v>
      </c>
      <c r="B51" s="79" t="s">
        <v>52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68"/>
      <c r="O51" s="16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11"/>
      <c r="B52" s="14" t="s">
        <v>18</v>
      </c>
      <c r="C52" s="13">
        <v>947000</v>
      </c>
      <c r="D52" s="13">
        <v>839000</v>
      </c>
      <c r="E52" s="13">
        <v>42000</v>
      </c>
      <c r="F52" s="13">
        <v>19095</v>
      </c>
      <c r="G52" s="13">
        <v>109695</v>
      </c>
      <c r="H52" s="13">
        <v>115325</v>
      </c>
      <c r="I52" s="13">
        <v>22627</v>
      </c>
      <c r="J52" s="13">
        <v>114709</v>
      </c>
      <c r="K52" s="13">
        <v>67159</v>
      </c>
      <c r="L52" s="13">
        <v>0</v>
      </c>
      <c r="M52" s="15">
        <v>64423</v>
      </c>
      <c r="N52" s="15">
        <v>34730</v>
      </c>
      <c r="O52" s="16">
        <f>SUM(C52:N52)</f>
        <v>2375763</v>
      </c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11"/>
      <c r="B53" s="17" t="s">
        <v>19</v>
      </c>
      <c r="C53" s="13">
        <v>12</v>
      </c>
      <c r="D53" s="13">
        <v>16</v>
      </c>
      <c r="E53" s="13">
        <v>10</v>
      </c>
      <c r="F53" s="13">
        <v>7</v>
      </c>
      <c r="G53" s="13">
        <v>9</v>
      </c>
      <c r="H53" s="13">
        <v>14</v>
      </c>
      <c r="I53" s="13">
        <v>4</v>
      </c>
      <c r="J53" s="13">
        <v>16</v>
      </c>
      <c r="K53" s="13">
        <v>10</v>
      </c>
      <c r="L53" s="13">
        <v>0</v>
      </c>
      <c r="M53" s="15">
        <v>7</v>
      </c>
      <c r="N53" s="15">
        <v>7</v>
      </c>
      <c r="O53" s="16">
        <f>SUM(C53:N53)</f>
        <v>112</v>
      </c>
      <c r="P53" s="2"/>
      <c r="Q53" s="2"/>
      <c r="R53" s="2"/>
      <c r="S53" s="2"/>
      <c r="T53" s="2"/>
      <c r="U53" s="2"/>
      <c r="V53" s="2"/>
      <c r="W53" s="2"/>
      <c r="X53" s="26"/>
    </row>
    <row r="54" spans="1:24" ht="15.75" customHeight="1">
      <c r="A54" s="11" t="s">
        <v>53</v>
      </c>
      <c r="B54" s="79" t="s">
        <v>54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68"/>
      <c r="O54" s="16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11"/>
      <c r="B55" s="14" t="s">
        <v>18</v>
      </c>
      <c r="C55" s="13">
        <v>228000</v>
      </c>
      <c r="D55" s="13">
        <v>180000</v>
      </c>
      <c r="E55" s="13">
        <v>70000</v>
      </c>
      <c r="F55" s="13">
        <v>157584</v>
      </c>
      <c r="G55" s="13">
        <v>44800</v>
      </c>
      <c r="H55" s="13">
        <v>113393</v>
      </c>
      <c r="I55" s="13">
        <v>50627</v>
      </c>
      <c r="J55" s="13">
        <v>15052</v>
      </c>
      <c r="K55" s="13">
        <v>115035</v>
      </c>
      <c r="L55" s="13">
        <v>24382</v>
      </c>
      <c r="M55" s="15">
        <v>132717</v>
      </c>
      <c r="N55" s="15">
        <v>117616</v>
      </c>
      <c r="O55" s="16">
        <f>SUM(C55:N55)</f>
        <v>1249206</v>
      </c>
      <c r="P55" s="3"/>
      <c r="Q55" s="3"/>
      <c r="R55" s="3"/>
      <c r="S55" s="3"/>
      <c r="T55" s="3"/>
      <c r="U55" s="27"/>
      <c r="V55" s="28"/>
      <c r="W55" s="2"/>
      <c r="X55" s="2"/>
    </row>
    <row r="56" spans="1:24" ht="15.75" customHeight="1">
      <c r="A56" s="11"/>
      <c r="B56" s="17" t="s">
        <v>19</v>
      </c>
      <c r="C56" s="13">
        <v>18</v>
      </c>
      <c r="D56" s="13">
        <v>15</v>
      </c>
      <c r="E56" s="13">
        <v>8</v>
      </c>
      <c r="F56" s="13">
        <v>10</v>
      </c>
      <c r="G56" s="13">
        <v>2</v>
      </c>
      <c r="H56" s="13">
        <v>5</v>
      </c>
      <c r="I56" s="13">
        <v>2</v>
      </c>
      <c r="J56" s="13">
        <v>1</v>
      </c>
      <c r="K56" s="13">
        <v>5</v>
      </c>
      <c r="L56" s="13">
        <v>1</v>
      </c>
      <c r="M56" s="15">
        <v>8</v>
      </c>
      <c r="N56" s="15">
        <v>8</v>
      </c>
      <c r="O56" s="16">
        <f>SUM(C56:N56)</f>
        <v>83</v>
      </c>
      <c r="P56" s="3"/>
      <c r="Q56" s="3"/>
      <c r="R56" s="3"/>
      <c r="S56" s="3"/>
      <c r="T56" s="3"/>
      <c r="U56" s="27"/>
      <c r="V56" s="28"/>
      <c r="W56" s="2"/>
      <c r="X56" s="2"/>
    </row>
    <row r="57" spans="1:24" ht="24.75" customHeight="1">
      <c r="A57" s="11" t="s">
        <v>55</v>
      </c>
      <c r="B57" s="75" t="s">
        <v>56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68"/>
      <c r="O57" s="16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11"/>
      <c r="B58" s="29" t="s">
        <v>57</v>
      </c>
      <c r="C58" s="13">
        <v>0</v>
      </c>
      <c r="D58" s="13">
        <v>0</v>
      </c>
      <c r="E58" s="13">
        <v>0</v>
      </c>
      <c r="F58" s="13">
        <v>1223000</v>
      </c>
      <c r="G58" s="13">
        <v>1429380</v>
      </c>
      <c r="H58" s="13">
        <v>1058757</v>
      </c>
      <c r="I58" s="13">
        <v>310000</v>
      </c>
      <c r="J58" s="13">
        <v>384900</v>
      </c>
      <c r="K58" s="13">
        <v>1479050</v>
      </c>
      <c r="L58" s="13">
        <v>1301000</v>
      </c>
      <c r="M58" s="15">
        <v>782970</v>
      </c>
      <c r="N58" s="15">
        <v>153460</v>
      </c>
      <c r="O58" s="16">
        <f>SUM(C58:N58)</f>
        <v>8122517</v>
      </c>
      <c r="P58" s="3"/>
      <c r="Q58" s="3"/>
      <c r="R58" s="3"/>
      <c r="S58" s="30"/>
      <c r="T58" s="27"/>
      <c r="U58" s="27"/>
      <c r="V58" s="2"/>
      <c r="W58" s="2"/>
      <c r="X58" s="2"/>
    </row>
    <row r="59" spans="1:24" ht="34.5" customHeight="1">
      <c r="A59" s="11"/>
      <c r="B59" s="31" t="s">
        <v>58</v>
      </c>
      <c r="C59" s="13"/>
      <c r="D59" s="13"/>
      <c r="E59" s="13"/>
      <c r="F59" s="13">
        <v>5</v>
      </c>
      <c r="G59" s="13">
        <v>6</v>
      </c>
      <c r="H59" s="13">
        <v>3</v>
      </c>
      <c r="I59" s="13">
        <v>1</v>
      </c>
      <c r="J59" s="13">
        <v>2</v>
      </c>
      <c r="K59" s="13">
        <v>6</v>
      </c>
      <c r="L59" s="13">
        <v>9</v>
      </c>
      <c r="M59" s="15">
        <v>5</v>
      </c>
      <c r="N59" s="15">
        <v>4</v>
      </c>
      <c r="O59" s="16">
        <f>SUM(C59:N59)</f>
        <v>41</v>
      </c>
      <c r="P59" s="3"/>
      <c r="Q59" s="3"/>
      <c r="R59" s="3"/>
      <c r="S59" s="30"/>
      <c r="T59" s="27"/>
      <c r="U59" s="28"/>
      <c r="V59" s="2"/>
      <c r="W59" s="2"/>
      <c r="X59" s="2"/>
    </row>
    <row r="60" spans="1:24" ht="36" customHeight="1">
      <c r="A60" s="11"/>
      <c r="B60" s="32" t="s">
        <v>59</v>
      </c>
      <c r="C60" s="16">
        <f t="shared" ref="C60:M60" si="4">C43+C46+C49+C52+C55+C58</f>
        <v>11975747</v>
      </c>
      <c r="D60" s="16">
        <f t="shared" si="4"/>
        <v>13464622</v>
      </c>
      <c r="E60" s="16">
        <f t="shared" si="4"/>
        <v>10990728</v>
      </c>
      <c r="F60" s="16">
        <f t="shared" si="4"/>
        <v>19204125</v>
      </c>
      <c r="G60" s="16">
        <f t="shared" si="4"/>
        <v>10488475</v>
      </c>
      <c r="H60" s="16">
        <f t="shared" si="4"/>
        <v>10993889</v>
      </c>
      <c r="I60" s="16">
        <f t="shared" si="4"/>
        <v>10533658</v>
      </c>
      <c r="J60" s="16">
        <f t="shared" si="4"/>
        <v>8582311</v>
      </c>
      <c r="K60" s="16">
        <f t="shared" si="4"/>
        <v>9991814</v>
      </c>
      <c r="L60" s="16">
        <f t="shared" si="4"/>
        <v>6121632</v>
      </c>
      <c r="M60" s="16">
        <f t="shared" si="4"/>
        <v>17529120</v>
      </c>
      <c r="N60" s="54">
        <f>N43+N46+N49+N52+N55+N58</f>
        <v>7300337</v>
      </c>
      <c r="O60" s="16">
        <f>SUM(C60:N60)</f>
        <v>137176458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46.5" customHeight="1">
      <c r="A61" s="11"/>
      <c r="B61" s="21" t="s">
        <v>29</v>
      </c>
      <c r="C61" s="16">
        <f>C44+C47+C50+C53+C56</f>
        <v>95</v>
      </c>
      <c r="D61" s="16">
        <f t="shared" ref="D61:M61" si="5">D44+D47+D50+D53+D56+D59</f>
        <v>116</v>
      </c>
      <c r="E61" s="16">
        <f t="shared" si="5"/>
        <v>83</v>
      </c>
      <c r="F61" s="16">
        <f t="shared" si="5"/>
        <v>97</v>
      </c>
      <c r="G61" s="16">
        <f t="shared" si="5"/>
        <v>45</v>
      </c>
      <c r="H61" s="16">
        <f t="shared" si="5"/>
        <v>60</v>
      </c>
      <c r="I61" s="16">
        <f t="shared" si="5"/>
        <v>44</v>
      </c>
      <c r="J61" s="16">
        <f t="shared" si="5"/>
        <v>47</v>
      </c>
      <c r="K61" s="16">
        <f t="shared" si="5"/>
        <v>50</v>
      </c>
      <c r="L61" s="16">
        <f t="shared" si="5"/>
        <v>27</v>
      </c>
      <c r="M61" s="16">
        <f t="shared" si="5"/>
        <v>82</v>
      </c>
      <c r="N61" s="54">
        <f>N44+N47+N50+N53+N56+N59</f>
        <v>46</v>
      </c>
      <c r="O61" s="16">
        <f>SUM(C61:N61)</f>
        <v>792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8.75" customHeight="1">
      <c r="A62" s="11" t="s">
        <v>60</v>
      </c>
      <c r="B62" s="80" t="s">
        <v>61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7"/>
      <c r="N62" s="68"/>
      <c r="O62" s="16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11"/>
      <c r="B63" s="14" t="s">
        <v>18</v>
      </c>
      <c r="C63" s="13">
        <f>307780+26092.5</f>
        <v>333872.5</v>
      </c>
      <c r="D63" s="13">
        <v>52600</v>
      </c>
      <c r="E63" s="13">
        <v>83346</v>
      </c>
      <c r="F63" s="13">
        <v>90000</v>
      </c>
      <c r="G63" s="13">
        <v>26000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5">
        <v>1488679</v>
      </c>
      <c r="N63" s="15">
        <v>0</v>
      </c>
      <c r="O63" s="16">
        <f>SUM(C63:N63)</f>
        <v>2074497.5</v>
      </c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11"/>
      <c r="B64" s="17" t="s">
        <v>19</v>
      </c>
      <c r="C64" s="13">
        <v>2</v>
      </c>
      <c r="D64" s="13">
        <v>5</v>
      </c>
      <c r="E64" s="13">
        <v>4</v>
      </c>
      <c r="F64" s="13">
        <v>5</v>
      </c>
      <c r="G64" s="13">
        <v>8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5">
        <v>917</v>
      </c>
      <c r="N64" s="15">
        <v>0</v>
      </c>
      <c r="O64" s="16">
        <f>SUM(C64:N64)</f>
        <v>941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11" t="s">
        <v>62</v>
      </c>
      <c r="B65" s="80" t="s">
        <v>63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68"/>
      <c r="O65" s="16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11"/>
      <c r="B66" s="14" t="s">
        <v>18</v>
      </c>
      <c r="C66" s="13">
        <v>66000</v>
      </c>
      <c r="D66" s="13">
        <v>96750</v>
      </c>
      <c r="E66" s="13">
        <v>243750</v>
      </c>
      <c r="F66" s="13">
        <v>598500</v>
      </c>
      <c r="G66" s="13">
        <v>106500</v>
      </c>
      <c r="H66" s="13">
        <v>30850</v>
      </c>
      <c r="I66" s="13">
        <v>20400</v>
      </c>
      <c r="J66" s="13">
        <v>76500</v>
      </c>
      <c r="K66" s="13">
        <v>36000</v>
      </c>
      <c r="L66" s="13">
        <v>8177288</v>
      </c>
      <c r="M66" s="33">
        <v>28050</v>
      </c>
      <c r="N66" s="33">
        <v>53400</v>
      </c>
      <c r="O66" s="16">
        <f>SUM(C66:N66)</f>
        <v>9533988</v>
      </c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11"/>
      <c r="B67" s="17" t="s">
        <v>19</v>
      </c>
      <c r="C67" s="13">
        <v>88</v>
      </c>
      <c r="D67" s="13">
        <v>129</v>
      </c>
      <c r="E67" s="13">
        <v>325</v>
      </c>
      <c r="F67" s="13">
        <v>798</v>
      </c>
      <c r="G67" s="13">
        <v>94</v>
      </c>
      <c r="H67" s="13">
        <v>41</v>
      </c>
      <c r="I67" s="13">
        <v>24</v>
      </c>
      <c r="J67" s="13">
        <v>36</v>
      </c>
      <c r="K67" s="13">
        <v>20</v>
      </c>
      <c r="L67" s="13">
        <v>4186</v>
      </c>
      <c r="M67" s="34">
        <v>33</v>
      </c>
      <c r="N67" s="34">
        <v>15</v>
      </c>
      <c r="O67" s="16">
        <f>SUM(C67:N67)</f>
        <v>5789</v>
      </c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11" t="s">
        <v>64</v>
      </c>
      <c r="B68" s="80" t="s">
        <v>65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68"/>
      <c r="O68" s="16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11"/>
      <c r="B69" s="35" t="s">
        <v>19</v>
      </c>
      <c r="C69" s="13">
        <v>340</v>
      </c>
      <c r="D69" s="13">
        <v>449</v>
      </c>
      <c r="E69" s="13">
        <v>542</v>
      </c>
      <c r="F69" s="13">
        <v>298</v>
      </c>
      <c r="G69" s="13">
        <v>454</v>
      </c>
      <c r="H69" s="13">
        <v>290</v>
      </c>
      <c r="I69" s="13">
        <v>350</v>
      </c>
      <c r="J69" s="13">
        <v>456</v>
      </c>
      <c r="K69" s="13">
        <v>423</v>
      </c>
      <c r="L69" s="13">
        <v>510</v>
      </c>
      <c r="M69" s="15">
        <v>438</v>
      </c>
      <c r="N69" s="15">
        <v>371</v>
      </c>
      <c r="O69" s="16">
        <f>SUM(C69:N69)</f>
        <v>4921</v>
      </c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11" t="s">
        <v>66</v>
      </c>
      <c r="B70" s="80" t="s">
        <v>67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68"/>
      <c r="O70" s="16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11"/>
      <c r="B71" s="14" t="s">
        <v>18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11665500</v>
      </c>
      <c r="I71" s="13">
        <v>0</v>
      </c>
      <c r="J71" s="13">
        <v>0</v>
      </c>
      <c r="K71" s="13">
        <v>0</v>
      </c>
      <c r="L71" s="13">
        <v>0</v>
      </c>
      <c r="M71" s="15">
        <v>0</v>
      </c>
      <c r="N71" s="15">
        <v>0</v>
      </c>
      <c r="O71" s="16">
        <f>SUM(C71:N71)</f>
        <v>11665500</v>
      </c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11"/>
      <c r="B72" s="17" t="s">
        <v>19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1414</v>
      </c>
      <c r="I72" s="13">
        <v>0</v>
      </c>
      <c r="J72" s="13">
        <v>0</v>
      </c>
      <c r="K72" s="13">
        <v>0</v>
      </c>
      <c r="L72" s="13">
        <v>0</v>
      </c>
      <c r="M72" s="15">
        <v>0</v>
      </c>
      <c r="N72" s="15">
        <v>0</v>
      </c>
      <c r="O72" s="16">
        <f>SUM(C72:N72)</f>
        <v>1414</v>
      </c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11" t="s">
        <v>68</v>
      </c>
      <c r="B73" s="81" t="s">
        <v>69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  <c r="N73" s="68"/>
      <c r="O73" s="16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11"/>
      <c r="B74" s="14" t="s">
        <v>18</v>
      </c>
      <c r="C74" s="13">
        <v>1975000</v>
      </c>
      <c r="D74" s="13">
        <v>855000</v>
      </c>
      <c r="E74" s="13">
        <v>876000</v>
      </c>
      <c r="F74" s="13">
        <v>1064000</v>
      </c>
      <c r="G74" s="13">
        <v>305000</v>
      </c>
      <c r="H74" s="13">
        <v>90000</v>
      </c>
      <c r="I74" s="13">
        <v>263450</v>
      </c>
      <c r="J74" s="13">
        <v>1000000</v>
      </c>
      <c r="K74" s="15">
        <v>595864</v>
      </c>
      <c r="L74" s="13">
        <v>600000</v>
      </c>
      <c r="M74" s="15">
        <v>900000</v>
      </c>
      <c r="N74" s="15">
        <v>4150000</v>
      </c>
      <c r="O74" s="16">
        <f>SUM(C74:N74)</f>
        <v>12674314</v>
      </c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11"/>
      <c r="B75" s="17" t="s">
        <v>19</v>
      </c>
      <c r="C75" s="13">
        <v>9</v>
      </c>
      <c r="D75" s="13">
        <v>3</v>
      </c>
      <c r="E75" s="13">
        <v>4</v>
      </c>
      <c r="F75" s="13">
        <v>4</v>
      </c>
      <c r="G75" s="13">
        <v>2</v>
      </c>
      <c r="H75" s="13">
        <v>1</v>
      </c>
      <c r="I75" s="13">
        <v>2</v>
      </c>
      <c r="J75" s="13">
        <v>2</v>
      </c>
      <c r="K75" s="15">
        <v>1</v>
      </c>
      <c r="L75" s="13">
        <v>1</v>
      </c>
      <c r="M75" s="15">
        <v>2</v>
      </c>
      <c r="N75" s="15">
        <v>10</v>
      </c>
      <c r="O75" s="16">
        <f>SUM(C75:N75)</f>
        <v>41</v>
      </c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45" t="s">
        <v>106</v>
      </c>
      <c r="B76" s="80" t="s">
        <v>71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7"/>
      <c r="N76" s="68"/>
      <c r="O76" s="16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11"/>
      <c r="B77" s="17" t="s">
        <v>19</v>
      </c>
      <c r="C77" s="13">
        <v>4</v>
      </c>
      <c r="D77" s="13">
        <v>6</v>
      </c>
      <c r="E77" s="13">
        <v>2</v>
      </c>
      <c r="F77" s="13">
        <v>0</v>
      </c>
      <c r="G77" s="13">
        <v>8</v>
      </c>
      <c r="H77" s="13">
        <v>0</v>
      </c>
      <c r="I77" s="13">
        <v>0</v>
      </c>
      <c r="J77" s="13">
        <v>0</v>
      </c>
      <c r="K77" s="13">
        <v>8</v>
      </c>
      <c r="L77" s="13">
        <v>9</v>
      </c>
      <c r="M77" s="15">
        <v>0</v>
      </c>
      <c r="N77" s="15">
        <v>0</v>
      </c>
      <c r="O77" s="16">
        <f>SUM(C77:N77)</f>
        <v>37</v>
      </c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45" t="s">
        <v>70</v>
      </c>
      <c r="B78" s="81" t="s">
        <v>72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7"/>
      <c r="N78" s="68"/>
      <c r="O78" s="16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11"/>
      <c r="B79" s="36" t="s">
        <v>18</v>
      </c>
      <c r="C79" s="13">
        <v>0</v>
      </c>
      <c r="D79" s="13">
        <v>0</v>
      </c>
      <c r="E79" s="13">
        <v>0</v>
      </c>
      <c r="F79" s="13">
        <v>1386200</v>
      </c>
      <c r="G79" s="13">
        <v>0</v>
      </c>
      <c r="H79" s="13">
        <v>614000</v>
      </c>
      <c r="I79" s="13">
        <v>834720</v>
      </c>
      <c r="J79" s="13">
        <v>841500</v>
      </c>
      <c r="K79" s="13">
        <v>786700</v>
      </c>
      <c r="L79" s="13">
        <v>507988</v>
      </c>
      <c r="M79" s="15">
        <v>362000</v>
      </c>
      <c r="N79" s="15">
        <v>477500</v>
      </c>
      <c r="O79" s="16">
        <f>SUM(C79:N79)</f>
        <v>5810608</v>
      </c>
      <c r="P79" s="2"/>
      <c r="Q79" s="2"/>
      <c r="R79" s="2"/>
      <c r="S79" s="2"/>
      <c r="T79" s="2"/>
      <c r="U79" s="2"/>
      <c r="V79" s="2"/>
      <c r="W79" s="2"/>
      <c r="X79" s="2"/>
    </row>
    <row r="80" spans="1:24" ht="27.75" customHeight="1">
      <c r="A80" s="11"/>
      <c r="B80" s="20" t="s">
        <v>28</v>
      </c>
      <c r="C80" s="37">
        <f t="shared" ref="C80:N80" si="6">C63+C66+C71+C74+C79</f>
        <v>2374872.5</v>
      </c>
      <c r="D80" s="37">
        <f t="shared" si="6"/>
        <v>1004350</v>
      </c>
      <c r="E80" s="37">
        <f t="shared" si="6"/>
        <v>1203096</v>
      </c>
      <c r="F80" s="37">
        <f t="shared" si="6"/>
        <v>3138700</v>
      </c>
      <c r="G80" s="37">
        <f t="shared" si="6"/>
        <v>437500</v>
      </c>
      <c r="H80" s="37">
        <f t="shared" si="6"/>
        <v>12400350</v>
      </c>
      <c r="I80" s="37">
        <f t="shared" si="6"/>
        <v>1118570</v>
      </c>
      <c r="J80" s="37">
        <f t="shared" si="6"/>
        <v>1918000</v>
      </c>
      <c r="K80" s="37">
        <f t="shared" si="6"/>
        <v>1418564</v>
      </c>
      <c r="L80" s="37">
        <f t="shared" si="6"/>
        <v>9285276</v>
      </c>
      <c r="M80" s="37">
        <f t="shared" si="6"/>
        <v>2778729</v>
      </c>
      <c r="N80" s="37">
        <f t="shared" si="6"/>
        <v>4680900</v>
      </c>
      <c r="O80" s="16">
        <f>SUM(C80:N80)</f>
        <v>41758907.5</v>
      </c>
      <c r="P80" s="2"/>
      <c r="Q80" s="2"/>
      <c r="R80" s="2"/>
      <c r="S80" s="2"/>
      <c r="T80" s="2"/>
      <c r="U80" s="2"/>
      <c r="V80" s="2"/>
      <c r="W80" s="2"/>
      <c r="X80" s="2"/>
    </row>
    <row r="81" spans="1:24" ht="47.25" customHeight="1">
      <c r="A81" s="11"/>
      <c r="B81" s="21" t="s">
        <v>29</v>
      </c>
      <c r="C81" s="16">
        <f t="shared" ref="C81:N81" si="7">C64+C67+C69+C72+C75+C77</f>
        <v>443</v>
      </c>
      <c r="D81" s="16">
        <f t="shared" si="7"/>
        <v>592</v>
      </c>
      <c r="E81" s="16">
        <f t="shared" si="7"/>
        <v>877</v>
      </c>
      <c r="F81" s="16">
        <f t="shared" si="7"/>
        <v>1105</v>
      </c>
      <c r="G81" s="16">
        <f t="shared" si="7"/>
        <v>566</v>
      </c>
      <c r="H81" s="16">
        <f t="shared" si="7"/>
        <v>1746</v>
      </c>
      <c r="I81" s="16">
        <f t="shared" si="7"/>
        <v>376</v>
      </c>
      <c r="J81" s="16">
        <f t="shared" si="7"/>
        <v>494</v>
      </c>
      <c r="K81" s="16">
        <f t="shared" si="7"/>
        <v>452</v>
      </c>
      <c r="L81" s="16">
        <f t="shared" si="7"/>
        <v>4706</v>
      </c>
      <c r="M81" s="16">
        <f t="shared" si="7"/>
        <v>1390</v>
      </c>
      <c r="N81" s="54">
        <f t="shared" si="7"/>
        <v>396</v>
      </c>
      <c r="O81" s="16">
        <f>SUM(C81:N81)</f>
        <v>13143</v>
      </c>
      <c r="P81" s="2"/>
      <c r="Q81" s="2"/>
      <c r="R81" s="2"/>
      <c r="S81" s="2"/>
      <c r="T81" s="2"/>
      <c r="U81" s="2"/>
      <c r="V81" s="2"/>
      <c r="W81" s="2"/>
      <c r="X81" s="2"/>
    </row>
    <row r="82" spans="1:24" ht="22.5" customHeight="1">
      <c r="A82" s="7" t="s">
        <v>73</v>
      </c>
      <c r="B82" s="38" t="s">
        <v>74</v>
      </c>
      <c r="C82" s="39"/>
      <c r="D82" s="39"/>
      <c r="E82" s="39"/>
      <c r="F82" s="39"/>
      <c r="G82" s="39"/>
      <c r="H82" s="39"/>
      <c r="I82" s="39"/>
      <c r="J82" s="39"/>
      <c r="K82" s="40"/>
      <c r="L82" s="40"/>
      <c r="M82" s="40"/>
      <c r="N82" s="40"/>
      <c r="O82" s="16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11" t="s">
        <v>75</v>
      </c>
      <c r="B83" s="82" t="s">
        <v>76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68"/>
      <c r="O83" s="16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1"/>
      <c r="B84" s="14" t="s">
        <v>18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6964700</v>
      </c>
      <c r="K84" s="13">
        <v>0</v>
      </c>
      <c r="L84" s="13">
        <v>0</v>
      </c>
      <c r="M84" s="15">
        <v>0</v>
      </c>
      <c r="N84" s="15">
        <v>0</v>
      </c>
      <c r="O84" s="16">
        <f>SUM(C84:N84)</f>
        <v>6964700</v>
      </c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1"/>
      <c r="B85" s="17" t="s">
        <v>19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26</v>
      </c>
      <c r="K85" s="13">
        <v>0</v>
      </c>
      <c r="L85" s="13">
        <v>0</v>
      </c>
      <c r="M85" s="15">
        <v>0</v>
      </c>
      <c r="N85" s="15">
        <v>0</v>
      </c>
      <c r="O85" s="16">
        <f>SUM(C85:N85)</f>
        <v>26</v>
      </c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1" t="s">
        <v>77</v>
      </c>
      <c r="B86" s="82" t="s">
        <v>78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7"/>
      <c r="N86" s="68"/>
      <c r="O86" s="16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1"/>
      <c r="B87" s="14" t="s">
        <v>18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867500</v>
      </c>
      <c r="L87" s="13">
        <v>0</v>
      </c>
      <c r="M87" s="15">
        <v>0</v>
      </c>
      <c r="N87" s="15">
        <v>0</v>
      </c>
      <c r="O87" s="16">
        <f>SUM(C87:N87)</f>
        <v>867500</v>
      </c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1"/>
      <c r="B88" s="17" t="s">
        <v>19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306</v>
      </c>
      <c r="L88" s="13">
        <v>0</v>
      </c>
      <c r="M88" s="15">
        <v>0</v>
      </c>
      <c r="N88" s="15">
        <v>0</v>
      </c>
      <c r="O88" s="16">
        <f>SUM(C88:N88)</f>
        <v>306</v>
      </c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1" t="s">
        <v>79</v>
      </c>
      <c r="B89" s="80" t="s">
        <v>105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7"/>
      <c r="N89" s="68"/>
      <c r="O89" s="16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1"/>
      <c r="B90" s="14" t="s">
        <v>18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5">
        <v>10810370</v>
      </c>
      <c r="K90" s="15">
        <v>0</v>
      </c>
      <c r="L90" s="13">
        <v>0</v>
      </c>
      <c r="M90" s="15">
        <v>0</v>
      </c>
      <c r="N90" s="15">
        <v>0</v>
      </c>
      <c r="O90" s="16">
        <f>SUM(C90:N90)</f>
        <v>10810370</v>
      </c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1"/>
      <c r="B91" s="17" t="s">
        <v>19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5">
        <v>3879</v>
      </c>
      <c r="K91" s="41">
        <v>0</v>
      </c>
      <c r="L91" s="42">
        <v>0</v>
      </c>
      <c r="M91" s="15">
        <v>0</v>
      </c>
      <c r="N91" s="15">
        <v>0</v>
      </c>
      <c r="O91" s="16">
        <f>SUM(C91:N91)</f>
        <v>3879</v>
      </c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1" t="s">
        <v>80</v>
      </c>
      <c r="B92" s="87" t="s">
        <v>81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5"/>
      <c r="N92" s="69"/>
      <c r="O92" s="16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1"/>
      <c r="B93" s="43" t="s">
        <v>18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530196</v>
      </c>
      <c r="M93" s="15">
        <v>0</v>
      </c>
      <c r="N93" s="15">
        <v>0</v>
      </c>
      <c r="O93" s="16">
        <f>SUM(C93:N93)</f>
        <v>530196</v>
      </c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1"/>
      <c r="B94" s="44" t="s">
        <v>82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42">
        <v>0</v>
      </c>
      <c r="L94" s="13">
        <v>800</v>
      </c>
      <c r="M94" s="15">
        <v>0</v>
      </c>
      <c r="N94" s="15">
        <v>0</v>
      </c>
      <c r="O94" s="16">
        <f>SUM(C94:N94)</f>
        <v>800</v>
      </c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45" t="s">
        <v>107</v>
      </c>
      <c r="B95" s="47" t="s">
        <v>83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9"/>
      <c r="O95" s="50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1"/>
      <c r="B96" s="14" t="s">
        <v>18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51">
        <v>1506962</v>
      </c>
      <c r="N96" s="70">
        <v>0</v>
      </c>
      <c r="O96" s="52">
        <f>SUM(B96:N96)</f>
        <v>1506962</v>
      </c>
      <c r="P96" s="1"/>
      <c r="Q96" s="1"/>
      <c r="R96" s="1"/>
      <c r="S96" s="1"/>
      <c r="T96" s="1"/>
      <c r="U96" s="1"/>
      <c r="V96" s="1"/>
      <c r="W96" s="1"/>
      <c r="X96" s="1"/>
    </row>
    <row r="97" spans="1:24" ht="18" customHeight="1">
      <c r="A97" s="11"/>
      <c r="B97" s="17" t="s">
        <v>19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53">
        <v>1683</v>
      </c>
      <c r="N97" s="53">
        <v>0</v>
      </c>
      <c r="O97" s="52">
        <f>SUM(B97:N97)</f>
        <v>1683</v>
      </c>
      <c r="P97" s="1"/>
      <c r="Q97" s="1"/>
      <c r="R97" s="1"/>
      <c r="S97" s="1"/>
      <c r="T97" s="1"/>
      <c r="U97" s="1"/>
      <c r="V97" s="1"/>
      <c r="W97" s="1"/>
      <c r="X97" s="1"/>
    </row>
    <row r="98" spans="1:24" ht="30.75" customHeight="1">
      <c r="A98" s="11"/>
      <c r="B98" s="32" t="s">
        <v>59</v>
      </c>
      <c r="C98" s="54">
        <v>0</v>
      </c>
      <c r="D98" s="16">
        <f t="shared" ref="D98:L98" si="8">D84+D87+D90+D93</f>
        <v>0</v>
      </c>
      <c r="E98" s="16">
        <f t="shared" si="8"/>
        <v>0</v>
      </c>
      <c r="F98" s="16">
        <f t="shared" si="8"/>
        <v>0</v>
      </c>
      <c r="G98" s="16">
        <f t="shared" si="8"/>
        <v>0</v>
      </c>
      <c r="H98" s="16">
        <f t="shared" si="8"/>
        <v>0</v>
      </c>
      <c r="I98" s="16">
        <f t="shared" si="8"/>
        <v>0</v>
      </c>
      <c r="J98" s="16">
        <f t="shared" si="8"/>
        <v>17775070</v>
      </c>
      <c r="K98" s="16">
        <f t="shared" si="8"/>
        <v>867500</v>
      </c>
      <c r="L98" s="16">
        <f t="shared" si="8"/>
        <v>530196</v>
      </c>
      <c r="M98" s="16">
        <f>M84+M87+M90+M93+M96</f>
        <v>1506962</v>
      </c>
      <c r="N98" s="54">
        <f>N84+N87+N90+N93+N96</f>
        <v>0</v>
      </c>
      <c r="O98" s="16">
        <f>SUM(C98:N98)</f>
        <v>20679728</v>
      </c>
      <c r="P98" s="1"/>
      <c r="Q98" s="1"/>
      <c r="R98" s="1"/>
      <c r="S98" s="1"/>
      <c r="T98" s="1"/>
      <c r="U98" s="1"/>
      <c r="V98" s="1"/>
      <c r="W98" s="1"/>
      <c r="X98" s="1"/>
    </row>
    <row r="99" spans="1:24" ht="49.5" customHeight="1">
      <c r="A99" s="11"/>
      <c r="B99" s="21" t="s">
        <v>29</v>
      </c>
      <c r="C99" s="16">
        <f t="shared" ref="C99:L99" si="9">C85+C88+C91+C94</f>
        <v>0</v>
      </c>
      <c r="D99" s="16">
        <f t="shared" si="9"/>
        <v>0</v>
      </c>
      <c r="E99" s="16">
        <f t="shared" si="9"/>
        <v>0</v>
      </c>
      <c r="F99" s="16">
        <f t="shared" si="9"/>
        <v>0</v>
      </c>
      <c r="G99" s="16">
        <f t="shared" si="9"/>
        <v>0</v>
      </c>
      <c r="H99" s="16">
        <f t="shared" si="9"/>
        <v>0</v>
      </c>
      <c r="I99" s="16">
        <f t="shared" si="9"/>
        <v>0</v>
      </c>
      <c r="J99" s="16">
        <f t="shared" si="9"/>
        <v>3905</v>
      </c>
      <c r="K99" s="16">
        <f t="shared" si="9"/>
        <v>306</v>
      </c>
      <c r="L99" s="16">
        <f t="shared" si="9"/>
        <v>800</v>
      </c>
      <c r="M99" s="16">
        <f>M85+M88+M91+M94+M97</f>
        <v>1683</v>
      </c>
      <c r="N99" s="54">
        <f>N85+N88+N91+N94+N97</f>
        <v>0</v>
      </c>
      <c r="O99" s="16">
        <f>SUM(C99:N99)</f>
        <v>6694</v>
      </c>
      <c r="P99" s="1"/>
      <c r="Q99" s="1"/>
      <c r="R99" s="1"/>
      <c r="S99" s="1"/>
      <c r="T99" s="1"/>
      <c r="U99" s="1"/>
      <c r="V99" s="1"/>
      <c r="W99" s="1"/>
      <c r="X99" s="1"/>
    </row>
    <row r="100" spans="1:24" ht="38.25" customHeight="1">
      <c r="A100" s="7" t="s">
        <v>84</v>
      </c>
      <c r="B100" s="55" t="s">
        <v>85</v>
      </c>
      <c r="C100" s="24"/>
      <c r="D100" s="24"/>
      <c r="E100" s="24"/>
      <c r="F100" s="24"/>
      <c r="G100" s="24"/>
      <c r="H100" s="24"/>
      <c r="I100" s="24"/>
      <c r="J100" s="24"/>
      <c r="K100" s="23"/>
      <c r="L100" s="23"/>
      <c r="M100" s="23"/>
      <c r="N100" s="23"/>
      <c r="O100" s="16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11" t="s">
        <v>86</v>
      </c>
      <c r="B101" s="82" t="s">
        <v>87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7"/>
      <c r="N101" s="68"/>
      <c r="O101" s="16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11"/>
      <c r="B102" s="56" t="s">
        <v>18</v>
      </c>
      <c r="C102" s="13">
        <v>0</v>
      </c>
      <c r="D102" s="13">
        <v>0</v>
      </c>
      <c r="E102" s="13">
        <v>31575611.600000001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5">
        <v>0</v>
      </c>
      <c r="N102" s="15">
        <v>0</v>
      </c>
      <c r="O102" s="16">
        <f>SUM(C102:N102)</f>
        <v>31575611.600000001</v>
      </c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11" t="s">
        <v>88</v>
      </c>
      <c r="B103" s="82" t="s">
        <v>89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  <c r="N103" s="68"/>
      <c r="O103" s="16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11"/>
      <c r="B104" s="57" t="s">
        <v>18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5">
        <v>1839509</v>
      </c>
      <c r="K104" s="15">
        <v>2951557</v>
      </c>
      <c r="L104" s="15">
        <v>1898880</v>
      </c>
      <c r="M104" s="15">
        <v>0</v>
      </c>
      <c r="N104" s="15">
        <v>300131</v>
      </c>
      <c r="O104" s="16">
        <f>SUM(C104:N104)</f>
        <v>6990077</v>
      </c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11"/>
      <c r="B105" s="58" t="s">
        <v>19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5">
        <v>6</v>
      </c>
      <c r="K105" s="15">
        <v>9</v>
      </c>
      <c r="L105" s="15">
        <v>26</v>
      </c>
      <c r="M105" s="15">
        <v>0</v>
      </c>
      <c r="N105" s="15">
        <v>4</v>
      </c>
      <c r="O105" s="16">
        <f>SUM(C105:N105)</f>
        <v>45</v>
      </c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11" t="s">
        <v>90</v>
      </c>
      <c r="B106" s="82" t="s">
        <v>91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7"/>
      <c r="N106" s="68"/>
      <c r="O106" s="16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11"/>
      <c r="B107" s="36" t="s">
        <v>18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5">
        <v>3066020</v>
      </c>
      <c r="M107" s="15">
        <v>0</v>
      </c>
      <c r="N107" s="15">
        <v>0</v>
      </c>
      <c r="O107" s="16">
        <f>SUM(C107:N107)</f>
        <v>3066020</v>
      </c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11" t="s">
        <v>92</v>
      </c>
      <c r="B108" s="82" t="s">
        <v>93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7"/>
      <c r="N108" s="71"/>
      <c r="O108" s="16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11"/>
      <c r="B109" s="36" t="s">
        <v>18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1051500</v>
      </c>
      <c r="M109" s="15">
        <v>0</v>
      </c>
      <c r="N109" s="15">
        <v>0</v>
      </c>
      <c r="O109" s="16">
        <f>SUM(C109:N109)</f>
        <v>1051500</v>
      </c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8.75" customHeight="1">
      <c r="A110" s="11" t="s">
        <v>94</v>
      </c>
      <c r="B110" s="82" t="s">
        <v>95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7"/>
      <c r="N110" s="68"/>
      <c r="O110" s="16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11"/>
      <c r="B111" s="36" t="s">
        <v>18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5">
        <v>1571270</v>
      </c>
      <c r="M111" s="15">
        <v>0</v>
      </c>
      <c r="N111" s="15">
        <v>0</v>
      </c>
      <c r="O111" s="16">
        <f>SUM(C111:N111)</f>
        <v>1571270</v>
      </c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7.25" customHeight="1">
      <c r="A112" s="45" t="s">
        <v>97</v>
      </c>
      <c r="B112" s="82" t="s">
        <v>96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7"/>
      <c r="N112" s="68"/>
      <c r="O112" s="16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11"/>
      <c r="B113" s="36" t="s">
        <v>18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5">
        <v>0</v>
      </c>
      <c r="M113" s="72">
        <v>13067115</v>
      </c>
      <c r="N113" s="72">
        <v>6944480</v>
      </c>
      <c r="O113" s="16">
        <f>SUM(C113:N113)</f>
        <v>20011595</v>
      </c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45" t="s">
        <v>108</v>
      </c>
      <c r="B114" s="80" t="s">
        <v>98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7"/>
      <c r="N114" s="68"/>
      <c r="O114" s="16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11"/>
      <c r="B115" s="36" t="s">
        <v>18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2000000</v>
      </c>
      <c r="M115" s="15">
        <v>0</v>
      </c>
      <c r="N115" s="15">
        <v>0</v>
      </c>
      <c r="O115" s="16">
        <f>SUM(C115:N115)</f>
        <v>2000000</v>
      </c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35.25" customHeight="1">
      <c r="A116" s="11"/>
      <c r="B116" s="31" t="s">
        <v>58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5</v>
      </c>
      <c r="M116" s="15">
        <v>0</v>
      </c>
      <c r="N116" s="15">
        <v>0</v>
      </c>
      <c r="O116" s="16">
        <f>SUM(C116:N116)</f>
        <v>5</v>
      </c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42" customHeight="1">
      <c r="A117" s="11"/>
      <c r="B117" s="20" t="s">
        <v>28</v>
      </c>
      <c r="C117" s="16">
        <f t="shared" ref="C117:I117" si="10">C94+C99+C102+C104+C106+C110</f>
        <v>0</v>
      </c>
      <c r="D117" s="16">
        <f t="shared" si="10"/>
        <v>0</v>
      </c>
      <c r="E117" s="16">
        <f t="shared" si="10"/>
        <v>31575611.600000001</v>
      </c>
      <c r="F117" s="16">
        <f t="shared" si="10"/>
        <v>0</v>
      </c>
      <c r="G117" s="16">
        <f t="shared" si="10"/>
        <v>0</v>
      </c>
      <c r="H117" s="16">
        <f t="shared" si="10"/>
        <v>0</v>
      </c>
      <c r="I117" s="16">
        <f t="shared" si="10"/>
        <v>0</v>
      </c>
      <c r="J117" s="16">
        <f>J102+J104+J107+J109+J111+J113+J115</f>
        <v>1839509</v>
      </c>
      <c r="K117" s="16">
        <f>K102+K104+K107+K109+K111+K113+K115</f>
        <v>2951557</v>
      </c>
      <c r="L117" s="16">
        <f>L102+L104+L107+L109+L111+L113+L115</f>
        <v>9587670</v>
      </c>
      <c r="M117" s="16">
        <f>M102+M104+M107+M109+M111+M113+M115</f>
        <v>13067115</v>
      </c>
      <c r="N117" s="54">
        <f>N102+N104+N107+N109+N111+N113+N115</f>
        <v>7244611</v>
      </c>
      <c r="O117" s="16">
        <f>SUM(C117:N117)</f>
        <v>66266073.600000001</v>
      </c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42" customHeight="1">
      <c r="A118" s="11"/>
      <c r="B118" s="21" t="s">
        <v>29</v>
      </c>
      <c r="C118" s="16">
        <f t="shared" ref="C118:I118" si="11">C100+C111</f>
        <v>0</v>
      </c>
      <c r="D118" s="16">
        <f t="shared" si="11"/>
        <v>0</v>
      </c>
      <c r="E118" s="16">
        <f t="shared" si="11"/>
        <v>0</v>
      </c>
      <c r="F118" s="16">
        <f t="shared" si="11"/>
        <v>0</v>
      </c>
      <c r="G118" s="16">
        <f t="shared" si="11"/>
        <v>0</v>
      </c>
      <c r="H118" s="16">
        <f t="shared" si="11"/>
        <v>0</v>
      </c>
      <c r="I118" s="16">
        <f t="shared" si="11"/>
        <v>0</v>
      </c>
      <c r="J118" s="16">
        <f t="shared" ref="J118:K118" si="12">J105</f>
        <v>6</v>
      </c>
      <c r="K118" s="16">
        <f t="shared" si="12"/>
        <v>9</v>
      </c>
      <c r="L118" s="16">
        <f>L105+L116</f>
        <v>31</v>
      </c>
      <c r="M118" s="16">
        <f>M116+M105</f>
        <v>0</v>
      </c>
      <c r="N118" s="54">
        <f>N105+N116</f>
        <v>4</v>
      </c>
      <c r="O118" s="16">
        <f>SUM(C118:N118)</f>
        <v>50</v>
      </c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3.25" customHeight="1">
      <c r="A119" s="45" t="s">
        <v>99</v>
      </c>
      <c r="B119" s="83" t="s">
        <v>100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5"/>
      <c r="N119" s="69"/>
      <c r="O119" s="16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45" t="s">
        <v>101</v>
      </c>
      <c r="B120" s="86" t="s">
        <v>102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5"/>
      <c r="N120" s="69"/>
      <c r="O120" s="16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45"/>
      <c r="B121" s="36" t="s">
        <v>18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10000000</v>
      </c>
      <c r="N121" s="15">
        <v>0</v>
      </c>
      <c r="O121" s="16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42" customHeight="1">
      <c r="A122" s="11"/>
      <c r="B122" s="20" t="s">
        <v>28</v>
      </c>
      <c r="C122" s="16">
        <f t="shared" ref="C122:M122" si="13">C121</f>
        <v>0</v>
      </c>
      <c r="D122" s="16">
        <f t="shared" si="13"/>
        <v>0</v>
      </c>
      <c r="E122" s="16">
        <f t="shared" si="13"/>
        <v>0</v>
      </c>
      <c r="F122" s="16">
        <f t="shared" si="13"/>
        <v>0</v>
      </c>
      <c r="G122" s="16">
        <f t="shared" si="13"/>
        <v>0</v>
      </c>
      <c r="H122" s="16">
        <f t="shared" si="13"/>
        <v>0</v>
      </c>
      <c r="I122" s="16">
        <f t="shared" si="13"/>
        <v>0</v>
      </c>
      <c r="J122" s="16">
        <f t="shared" si="13"/>
        <v>0</v>
      </c>
      <c r="K122" s="16">
        <f t="shared" si="13"/>
        <v>0</v>
      </c>
      <c r="L122" s="16">
        <f t="shared" si="13"/>
        <v>0</v>
      </c>
      <c r="M122" s="16">
        <f t="shared" si="13"/>
        <v>10000000</v>
      </c>
      <c r="N122" s="54">
        <f>N121</f>
        <v>0</v>
      </c>
      <c r="O122" s="16">
        <f>SUM(C122:N122)</f>
        <v>10000000</v>
      </c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42" customHeight="1">
      <c r="A123" s="11"/>
      <c r="B123" s="21" t="s">
        <v>29</v>
      </c>
      <c r="C123" s="16">
        <f t="shared" ref="C123:I123" si="14">C105+C116</f>
        <v>0</v>
      </c>
      <c r="D123" s="16">
        <f t="shared" si="14"/>
        <v>0</v>
      </c>
      <c r="E123" s="16">
        <f t="shared" si="14"/>
        <v>0</v>
      </c>
      <c r="F123" s="16">
        <f t="shared" si="14"/>
        <v>0</v>
      </c>
      <c r="G123" s="16">
        <f t="shared" si="14"/>
        <v>0</v>
      </c>
      <c r="H123" s="16">
        <f t="shared" si="14"/>
        <v>0</v>
      </c>
      <c r="I123" s="16">
        <f t="shared" si="14"/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16">
        <f t="shared" ref="O123" si="15">SUM(C123:M123)</f>
        <v>0</v>
      </c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8.5" customHeight="1">
      <c r="A124" s="11"/>
      <c r="B124" s="59"/>
      <c r="C124" s="60"/>
      <c r="D124" s="61" t="s">
        <v>103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16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36" customHeight="1">
      <c r="A125" s="11"/>
      <c r="B125" s="20" t="s">
        <v>28</v>
      </c>
      <c r="C125" s="37">
        <f>C20+C38+C60+C80+C98+C117+C122</f>
        <v>19699619.5</v>
      </c>
      <c r="D125" s="37">
        <f>D20+D38+D60+D80+D98+D117+D122</f>
        <v>21096072</v>
      </c>
      <c r="E125" s="37">
        <f>E20+E38+E60+E80+E98+E117+E122</f>
        <v>52446435.600000001</v>
      </c>
      <c r="F125" s="37">
        <f>F20+F38+F60+F80+F98+F117+F122</f>
        <v>49879825</v>
      </c>
      <c r="G125" s="37">
        <f>G20+G38+G60+G80+G98+G117+G122</f>
        <v>12580975</v>
      </c>
      <c r="H125" s="37">
        <f>H20+H38+H60+H80+H98+H117+H122</f>
        <v>24089239</v>
      </c>
      <c r="I125" s="37">
        <f>I20+I38+I60+I80+I98+I117+I122</f>
        <v>13043728</v>
      </c>
      <c r="J125" s="37">
        <f>J20+J38+J60+J80+J98+J117+J122</f>
        <v>31065490</v>
      </c>
      <c r="K125" s="37">
        <f>K20+K38+K60+K80+K98+K117+K122</f>
        <v>21993935</v>
      </c>
      <c r="L125" s="37">
        <f>L20+L38+L60+L80+L98+L117+L122</f>
        <v>28814774</v>
      </c>
      <c r="M125" s="37">
        <f>M20+M38+M60+M80+M98+M117+M122</f>
        <v>46547426</v>
      </c>
      <c r="N125" s="37">
        <f>N20+N38+N60+N80+N98+N117+N122</f>
        <v>21132848</v>
      </c>
      <c r="O125" s="16">
        <f>SUM(C125:N125)</f>
        <v>342390367.10000002</v>
      </c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54" customHeight="1">
      <c r="A126" s="11"/>
      <c r="B126" s="21" t="s">
        <v>29</v>
      </c>
      <c r="C126" s="16">
        <f>C21+C39+C61+C81+C99+C118+C123</f>
        <v>770</v>
      </c>
      <c r="D126" s="16">
        <f>D21+D39+D61+D81+D99+D118+D123</f>
        <v>978</v>
      </c>
      <c r="E126" s="16">
        <f>E21+E39+E61+E81+E99+E118+E123</f>
        <v>1199</v>
      </c>
      <c r="F126" s="16">
        <f>F21+F39+F61+F81+F99+F118+F123</f>
        <v>1766</v>
      </c>
      <c r="G126" s="16">
        <f>G21+G39+G61+G81+G99+G118+G123</f>
        <v>683</v>
      </c>
      <c r="H126" s="16">
        <f>H21+H39+H61+H81+H99+H118+H123</f>
        <v>1827</v>
      </c>
      <c r="I126" s="16">
        <f>I21+I39+I61+I81+I99+I118+I123</f>
        <v>471</v>
      </c>
      <c r="J126" s="16">
        <f>J21+J39+J61+J81+J99+J118+J123</f>
        <v>4482</v>
      </c>
      <c r="K126" s="16">
        <f>K21+K39+K61+K81+K99+K118+K123</f>
        <v>883</v>
      </c>
      <c r="L126" s="16">
        <f>L21+L39+L61+L81+L99+L118+L123</f>
        <v>5665</v>
      </c>
      <c r="M126" s="16">
        <f>M21+M39+M61+M81+M99+M118+M123</f>
        <v>3215</v>
      </c>
      <c r="N126" s="54">
        <f>N21+N39+N61+N81+N99+N118+N123</f>
        <v>523</v>
      </c>
      <c r="O126" s="16">
        <f>SUM(C126:N126)</f>
        <v>22462</v>
      </c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1"/>
      <c r="B127" s="63"/>
      <c r="C127" s="64"/>
      <c r="D127" s="64"/>
      <c r="E127" s="64"/>
      <c r="F127" s="64"/>
      <c r="G127" s="65"/>
      <c r="H127" s="64"/>
      <c r="I127" s="64"/>
      <c r="J127" s="64"/>
      <c r="K127" s="64"/>
      <c r="L127" s="64"/>
      <c r="M127" s="64"/>
      <c r="N127" s="64"/>
      <c r="O127" s="64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1"/>
      <c r="B128" s="63"/>
      <c r="C128" s="64"/>
      <c r="D128" s="64"/>
      <c r="E128" s="64"/>
      <c r="F128" s="64"/>
      <c r="G128" s="65"/>
      <c r="H128" s="64"/>
      <c r="I128" s="64"/>
      <c r="J128" s="64"/>
      <c r="K128" s="64"/>
      <c r="L128" s="64"/>
      <c r="M128" s="64"/>
      <c r="N128" s="64"/>
      <c r="O128" s="64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1"/>
      <c r="B129" s="63"/>
      <c r="C129" s="64"/>
      <c r="D129" s="64"/>
      <c r="E129" s="64"/>
      <c r="F129" s="64"/>
      <c r="G129" s="65"/>
      <c r="H129" s="64"/>
      <c r="I129" s="64"/>
      <c r="J129" s="64"/>
      <c r="K129" s="64"/>
      <c r="L129" s="64"/>
      <c r="M129" s="64"/>
      <c r="N129" s="64"/>
      <c r="O129" s="64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1"/>
      <c r="B130" s="63"/>
      <c r="C130" s="64"/>
      <c r="D130" s="64"/>
      <c r="E130" s="64"/>
      <c r="F130" s="64"/>
      <c r="G130" s="65"/>
      <c r="H130" s="64"/>
      <c r="I130" s="64"/>
      <c r="J130" s="64"/>
      <c r="K130" s="64"/>
      <c r="L130" s="64"/>
      <c r="M130" s="64"/>
      <c r="N130" s="64"/>
      <c r="O130" s="64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1"/>
      <c r="B131" s="63"/>
      <c r="C131" s="64"/>
      <c r="D131" s="64"/>
      <c r="E131" s="64"/>
      <c r="F131" s="64"/>
      <c r="G131" s="65"/>
      <c r="H131" s="64"/>
      <c r="I131" s="64"/>
      <c r="J131" s="64"/>
      <c r="K131" s="64"/>
      <c r="L131" s="64"/>
      <c r="M131" s="64"/>
      <c r="N131" s="64"/>
      <c r="O131" s="64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1"/>
      <c r="B132" s="63"/>
      <c r="C132" s="64"/>
      <c r="D132" s="64"/>
      <c r="E132" s="64"/>
      <c r="F132" s="64"/>
      <c r="G132" s="65"/>
      <c r="H132" s="64"/>
      <c r="I132" s="64"/>
      <c r="J132" s="64"/>
      <c r="K132" s="64"/>
      <c r="L132" s="64"/>
      <c r="M132" s="64"/>
      <c r="N132" s="64"/>
      <c r="O132" s="64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1"/>
      <c r="B133" s="63"/>
      <c r="C133" s="64"/>
      <c r="D133" s="64"/>
      <c r="E133" s="64"/>
      <c r="F133" s="64"/>
      <c r="G133" s="65"/>
      <c r="H133" s="64"/>
      <c r="I133" s="64"/>
      <c r="J133" s="64"/>
      <c r="K133" s="64"/>
      <c r="L133" s="64"/>
      <c r="M133" s="64"/>
      <c r="N133" s="64"/>
      <c r="O133" s="64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1"/>
      <c r="B134" s="63"/>
      <c r="C134" s="64"/>
      <c r="D134" s="64"/>
      <c r="E134" s="64"/>
      <c r="F134" s="64"/>
      <c r="G134" s="65"/>
      <c r="H134" s="64"/>
      <c r="I134" s="64"/>
      <c r="J134" s="64"/>
      <c r="K134" s="64"/>
      <c r="L134" s="64"/>
      <c r="M134" s="64"/>
      <c r="N134" s="64"/>
      <c r="O134" s="64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1"/>
      <c r="B135" s="63"/>
      <c r="C135" s="64"/>
      <c r="D135" s="64"/>
      <c r="E135" s="64"/>
      <c r="F135" s="64"/>
      <c r="G135" s="65"/>
      <c r="H135" s="64"/>
      <c r="I135" s="64"/>
      <c r="J135" s="64"/>
      <c r="K135" s="64"/>
      <c r="L135" s="64"/>
      <c r="M135" s="64"/>
      <c r="N135" s="64"/>
      <c r="O135" s="64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1"/>
      <c r="B136" s="63"/>
      <c r="C136" s="64"/>
      <c r="D136" s="64"/>
      <c r="E136" s="64"/>
      <c r="F136" s="64"/>
      <c r="G136" s="65"/>
      <c r="H136" s="64"/>
      <c r="I136" s="64"/>
      <c r="J136" s="64"/>
      <c r="K136" s="64"/>
      <c r="L136" s="64"/>
      <c r="M136" s="64"/>
      <c r="N136" s="64"/>
      <c r="O136" s="64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1"/>
      <c r="B137" s="63"/>
      <c r="C137" s="64"/>
      <c r="D137" s="64"/>
      <c r="E137" s="64"/>
      <c r="F137" s="64"/>
      <c r="G137" s="65"/>
      <c r="H137" s="64"/>
      <c r="I137" s="64"/>
      <c r="J137" s="64"/>
      <c r="K137" s="64"/>
      <c r="L137" s="64"/>
      <c r="M137" s="64"/>
      <c r="N137" s="64"/>
      <c r="O137" s="64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1"/>
      <c r="B138" s="63"/>
      <c r="C138" s="64"/>
      <c r="D138" s="64"/>
      <c r="E138" s="64"/>
      <c r="F138" s="64"/>
      <c r="G138" s="65"/>
      <c r="H138" s="64"/>
      <c r="I138" s="64"/>
      <c r="J138" s="64"/>
      <c r="K138" s="64"/>
      <c r="L138" s="64"/>
      <c r="M138" s="64"/>
      <c r="N138" s="64"/>
      <c r="O138" s="64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1"/>
      <c r="B139" s="63"/>
      <c r="C139" s="64"/>
      <c r="D139" s="64"/>
      <c r="E139" s="64"/>
      <c r="F139" s="64"/>
      <c r="G139" s="65"/>
      <c r="H139" s="64"/>
      <c r="I139" s="64"/>
      <c r="J139" s="64"/>
      <c r="K139" s="64"/>
      <c r="L139" s="64"/>
      <c r="M139" s="64"/>
      <c r="N139" s="64"/>
      <c r="O139" s="64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1"/>
      <c r="B140" s="63"/>
      <c r="C140" s="64"/>
      <c r="D140" s="64"/>
      <c r="E140" s="64"/>
      <c r="F140" s="64"/>
      <c r="G140" s="65"/>
      <c r="H140" s="64"/>
      <c r="I140" s="64"/>
      <c r="J140" s="64"/>
      <c r="K140" s="64"/>
      <c r="L140" s="64"/>
      <c r="M140" s="64"/>
      <c r="N140" s="64"/>
      <c r="O140" s="64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1"/>
      <c r="B141" s="63"/>
      <c r="C141" s="64"/>
      <c r="D141" s="64"/>
      <c r="E141" s="64"/>
      <c r="F141" s="64"/>
      <c r="G141" s="65"/>
      <c r="H141" s="64"/>
      <c r="I141" s="64"/>
      <c r="J141" s="64"/>
      <c r="K141" s="64"/>
      <c r="L141" s="64"/>
      <c r="M141" s="64"/>
      <c r="N141" s="64"/>
      <c r="O141" s="64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1"/>
      <c r="B142" s="63"/>
      <c r="C142" s="64"/>
      <c r="D142" s="64"/>
      <c r="E142" s="64"/>
      <c r="F142" s="64"/>
      <c r="G142" s="65"/>
      <c r="H142" s="64"/>
      <c r="I142" s="64"/>
      <c r="J142" s="64"/>
      <c r="K142" s="64"/>
      <c r="L142" s="64"/>
      <c r="M142" s="64"/>
      <c r="N142" s="64"/>
      <c r="O142" s="64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1"/>
      <c r="B143" s="63"/>
      <c r="C143" s="63"/>
      <c r="D143" s="63"/>
      <c r="E143" s="63"/>
      <c r="F143" s="63"/>
      <c r="G143" s="66"/>
      <c r="H143" s="63"/>
      <c r="I143" s="63"/>
      <c r="J143" s="63"/>
      <c r="K143" s="63"/>
      <c r="L143" s="63"/>
      <c r="M143" s="63"/>
      <c r="N143" s="63"/>
      <c r="O143" s="63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1"/>
      <c r="B144" s="63"/>
      <c r="C144" s="63"/>
      <c r="D144" s="63"/>
      <c r="E144" s="63"/>
      <c r="F144" s="63"/>
      <c r="G144" s="66"/>
      <c r="H144" s="63"/>
      <c r="I144" s="63"/>
      <c r="J144" s="63"/>
      <c r="K144" s="63"/>
      <c r="L144" s="63"/>
      <c r="M144" s="63"/>
      <c r="N144" s="63"/>
      <c r="O144" s="63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>
      <c r="A228" s="1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>
      <c r="A229" s="1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>
      <c r="A230" s="1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>
      <c r="A231" s="1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>
      <c r="A232" s="1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>
      <c r="A233" s="1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>
      <c r="A234" s="1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 customHeight="1">
      <c r="A235" s="1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 customHeight="1">
      <c r="A236" s="1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 customHeight="1">
      <c r="A237" s="1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 customHeight="1">
      <c r="A238" s="1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 customHeight="1">
      <c r="A239" s="1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 customHeight="1">
      <c r="A240" s="1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 customHeight="1">
      <c r="A241" s="1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 customHeight="1">
      <c r="A242" s="1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 customHeight="1">
      <c r="A243" s="1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 customHeight="1">
      <c r="A244" s="1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 customHeight="1">
      <c r="A245" s="1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 customHeight="1">
      <c r="A246" s="1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 customHeight="1">
      <c r="A247" s="1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 customHeight="1">
      <c r="A248" s="1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 customHeight="1">
      <c r="A249" s="1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 customHeight="1">
      <c r="A250" s="1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 customHeight="1">
      <c r="A251" s="1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 customHeight="1">
      <c r="A252" s="1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 customHeight="1">
      <c r="A253" s="1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 customHeight="1">
      <c r="A254" s="1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 customHeight="1">
      <c r="A255" s="1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>
      <c r="A256" s="1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>
      <c r="A257" s="1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>
      <c r="A258" s="1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>
      <c r="A259" s="1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>
      <c r="A260" s="1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>
      <c r="A261" s="1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>
      <c r="A262" s="1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>
      <c r="A263" s="1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>
      <c r="A264" s="1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>
      <c r="A265" s="1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>
      <c r="A266" s="1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>
      <c r="A267" s="1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>
      <c r="A268" s="1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>
      <c r="A269" s="1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>
      <c r="A270" s="1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>
      <c r="A271" s="1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>
      <c r="A272" s="1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>
      <c r="A273" s="1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>
      <c r="A274" s="1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>
      <c r="A275" s="1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>
      <c r="A276" s="1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>
      <c r="A277" s="1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>
      <c r="A278" s="1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>
      <c r="A279" s="1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>
      <c r="A280" s="1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>
      <c r="A281" s="1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>
      <c r="A282" s="1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>
      <c r="A283" s="1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>
      <c r="A284" s="1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>
      <c r="A285" s="1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>
      <c r="A286" s="1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>
      <c r="A287" s="1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>
      <c r="A288" s="1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>
      <c r="A289" s="1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>
      <c r="A290" s="1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>
      <c r="A291" s="1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>
      <c r="A292" s="1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>
      <c r="A293" s="1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>
      <c r="A294" s="1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>
      <c r="A295" s="1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>
      <c r="A296" s="1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>
      <c r="A297" s="1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>
      <c r="A298" s="1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>
      <c r="A299" s="1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>
      <c r="A300" s="1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>
      <c r="A301" s="1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>
      <c r="A302" s="1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>
      <c r="A303" s="1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>
      <c r="A304" s="1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>
      <c r="A305" s="1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>
      <c r="A306" s="1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>
      <c r="A307" s="1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>
      <c r="A308" s="1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>
      <c r="A309" s="1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>
      <c r="A310" s="1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>
      <c r="A311" s="1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>
      <c r="A312" s="1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>
      <c r="A313" s="1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>
      <c r="A314" s="1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>
      <c r="A315" s="1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>
      <c r="A316" s="1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>
      <c r="A317" s="1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>
      <c r="A318" s="1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>
      <c r="A319" s="1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>
      <c r="A320" s="1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>
      <c r="A321" s="1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>
      <c r="A322" s="1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>
      <c r="A323" s="1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>
      <c r="A324" s="1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>
      <c r="A325" s="1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>
      <c r="A326" s="1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>
      <c r="A327" s="1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>
      <c r="A328" s="1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>
      <c r="A329" s="1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>
      <c r="A330" s="1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>
      <c r="A331" s="1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>
      <c r="A332" s="1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>
      <c r="A333" s="1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>
      <c r="A334" s="1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>
      <c r="A335" s="1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>
      <c r="A336" s="1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>
      <c r="A337" s="1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>
      <c r="A338" s="1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>
      <c r="A339" s="1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>
      <c r="A340" s="1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>
      <c r="A341" s="1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>
      <c r="A342" s="1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>
      <c r="A343" s="1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>
      <c r="A344" s="1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>
      <c r="A345" s="1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>
      <c r="A346" s="1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>
      <c r="A347" s="1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>
      <c r="A348" s="1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>
      <c r="A349" s="1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>
      <c r="A350" s="1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>
      <c r="A351" s="1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>
      <c r="A352" s="1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>
      <c r="A353" s="1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>
      <c r="A354" s="1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>
      <c r="A355" s="1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>
      <c r="A356" s="1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>
      <c r="A357" s="1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>
      <c r="A358" s="1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>
      <c r="A359" s="1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>
      <c r="A360" s="1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>
      <c r="A361" s="1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>
      <c r="A362" s="1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>
      <c r="A363" s="1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>
      <c r="A364" s="1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>
      <c r="A365" s="1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>
      <c r="A366" s="1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>
      <c r="A367" s="1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>
      <c r="A368" s="1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>
      <c r="A369" s="1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>
      <c r="A370" s="1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>
      <c r="A371" s="1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>
      <c r="A372" s="1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>
      <c r="A373" s="1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>
      <c r="A374" s="1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>
      <c r="A375" s="1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>
      <c r="A376" s="1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>
      <c r="A377" s="1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>
      <c r="A378" s="1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>
      <c r="A379" s="1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>
      <c r="A380" s="1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>
      <c r="A381" s="1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>
      <c r="A382" s="1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>
      <c r="A383" s="1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>
      <c r="A384" s="1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>
      <c r="A385" s="1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>
      <c r="A386" s="1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>
      <c r="A387" s="1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>
      <c r="A388" s="1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>
      <c r="A389" s="1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>
      <c r="A390" s="1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>
      <c r="A391" s="1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>
      <c r="A392" s="1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>
      <c r="A393" s="1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>
      <c r="A394" s="1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>
      <c r="A395" s="1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>
      <c r="A396" s="1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>
      <c r="A397" s="1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>
      <c r="A398" s="1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>
      <c r="A399" s="1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>
      <c r="A400" s="1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>
      <c r="A401" s="1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>
      <c r="A402" s="1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>
      <c r="A403" s="1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>
      <c r="A404" s="1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>
      <c r="A405" s="1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>
      <c r="A406" s="1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>
      <c r="A407" s="1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>
      <c r="A408" s="1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>
      <c r="A409" s="1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>
      <c r="A410" s="1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>
      <c r="A411" s="1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>
      <c r="A412" s="1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>
      <c r="A413" s="1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>
      <c r="A414" s="1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>
      <c r="A415" s="1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>
      <c r="A416" s="1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>
      <c r="A417" s="1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>
      <c r="A418" s="1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>
      <c r="A419" s="1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>
      <c r="A420" s="1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>
      <c r="A421" s="1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>
      <c r="A422" s="1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>
      <c r="A423" s="1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>
      <c r="A424" s="1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>
      <c r="A425" s="1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>
      <c r="A426" s="1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75" customHeight="1">
      <c r="A1001" s="1"/>
      <c r="B1001" s="2"/>
      <c r="C1001" s="2"/>
      <c r="D1001" s="2"/>
      <c r="E1001" s="2"/>
      <c r="F1001" s="2"/>
      <c r="G1001" s="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5.75" customHeight="1">
      <c r="A1002" s="1"/>
      <c r="B1002" s="2"/>
      <c r="C1002" s="2"/>
      <c r="D1002" s="2"/>
      <c r="E1002" s="2"/>
      <c r="F1002" s="2"/>
      <c r="G1002" s="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5.75" customHeight="1">
      <c r="A1003" s="1"/>
      <c r="B1003" s="2"/>
      <c r="C1003" s="2"/>
      <c r="D1003" s="2"/>
      <c r="E1003" s="2"/>
      <c r="F1003" s="2"/>
      <c r="G1003" s="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</sheetData>
  <mergeCells count="33">
    <mergeCell ref="B114:M114"/>
    <mergeCell ref="B119:M119"/>
    <mergeCell ref="B120:M120"/>
    <mergeCell ref="B83:M83"/>
    <mergeCell ref="B86:M86"/>
    <mergeCell ref="B89:M89"/>
    <mergeCell ref="B92:M92"/>
    <mergeCell ref="B101:M101"/>
    <mergeCell ref="B103:M103"/>
    <mergeCell ref="B78:M78"/>
    <mergeCell ref="B106:M106"/>
    <mergeCell ref="B108:M108"/>
    <mergeCell ref="B110:M110"/>
    <mergeCell ref="B112:M112"/>
    <mergeCell ref="B68:M68"/>
    <mergeCell ref="B70:M70"/>
    <mergeCell ref="B73:M73"/>
    <mergeCell ref="B76:M76"/>
    <mergeCell ref="B51:M51"/>
    <mergeCell ref="B54:M54"/>
    <mergeCell ref="B57:M57"/>
    <mergeCell ref="B62:M62"/>
    <mergeCell ref="B65:M65"/>
    <mergeCell ref="B35:M35"/>
    <mergeCell ref="B41:M41"/>
    <mergeCell ref="B42:M42"/>
    <mergeCell ref="B45:M45"/>
    <mergeCell ref="B48:M48"/>
    <mergeCell ref="B2:O2"/>
    <mergeCell ref="B23:M23"/>
    <mergeCell ref="B26:M26"/>
    <mergeCell ref="B29:M29"/>
    <mergeCell ref="B32:M3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Мухаммадрасул</dc:creator>
  <cp:lastModifiedBy>user</cp:lastModifiedBy>
  <dcterms:created xsi:type="dcterms:W3CDTF">2006-09-16T00:00:00Z</dcterms:created>
  <dcterms:modified xsi:type="dcterms:W3CDTF">2024-01-24T12:51:16Z</dcterms:modified>
</cp:coreProperties>
</file>